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I_H\Desktop\2009-2024\2023\WEB\31,12,2023\"/>
    </mc:Choice>
  </mc:AlternateContent>
  <xr:revisionPtr revIDLastSave="0" documentId="13_ncr:1_{8A475230-0215-4212-836C-C6CCFF41ADD2}" xr6:coauthVersionLast="47" xr6:coauthVersionMax="47" xr10:uidLastSave="{00000000-0000-0000-0000-000000000000}"/>
  <bookViews>
    <workbookView xWindow="-120" yWindow="-120" windowWidth="29040" windowHeight="15720" xr2:uid="{E1A196D1-FA8C-4CFF-8414-3B85AB9B5B49}"/>
  </bookViews>
  <sheets>
    <sheet name="Foaie1" sheetId="1" r:id="rId1"/>
  </sheets>
  <definedNames>
    <definedName name="_xlnm.Print_Area" localSheetId="0">Foaie1!$A$1:$CM$33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0" i="1" l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9" i="1"/>
  <c r="CF26" i="1" l="1"/>
  <c r="CE26" i="1"/>
  <c r="CC26" i="1"/>
  <c r="CB26" i="1"/>
  <c r="CA26" i="1"/>
  <c r="BZ26" i="1"/>
  <c r="BX26" i="1"/>
  <c r="BW26" i="1"/>
  <c r="BV26" i="1"/>
  <c r="BU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AS26" i="1"/>
  <c r="AR26" i="1"/>
  <c r="AQ26" i="1"/>
  <c r="AN26" i="1"/>
  <c r="AM26" i="1"/>
  <c r="AL26" i="1"/>
  <c r="AK26" i="1"/>
  <c r="AJ26" i="1"/>
  <c r="AI26" i="1"/>
  <c r="AG26" i="1"/>
  <c r="AF26" i="1"/>
  <c r="AE26" i="1"/>
  <c r="AD26" i="1"/>
  <c r="AC26" i="1"/>
  <c r="AB26" i="1"/>
  <c r="AA26" i="1"/>
  <c r="Z26" i="1"/>
  <c r="Y26" i="1"/>
  <c r="X26" i="1"/>
  <c r="V26" i="1"/>
  <c r="U26" i="1"/>
  <c r="T26" i="1"/>
  <c r="S26" i="1"/>
  <c r="R26" i="1"/>
  <c r="Q26" i="1"/>
  <c r="Q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CK25" i="1"/>
  <c r="CJ25" i="1"/>
  <c r="CI25" i="1"/>
  <c r="CH25" i="1"/>
  <c r="CG25" i="1"/>
  <c r="CD25" i="1"/>
  <c r="BY25" i="1"/>
  <c r="BT25" i="1"/>
  <c r="BB25" i="1"/>
  <c r="AH25" i="1"/>
  <c r="W25" i="1"/>
  <c r="CK24" i="1"/>
  <c r="CJ24" i="1"/>
  <c r="CI24" i="1"/>
  <c r="CH24" i="1"/>
  <c r="CG24" i="1"/>
  <c r="CD24" i="1"/>
  <c r="BY24" i="1"/>
  <c r="BT24" i="1"/>
  <c r="BB24" i="1"/>
  <c r="AH24" i="1"/>
  <c r="W24" i="1"/>
  <c r="CK23" i="1"/>
  <c r="CJ23" i="1"/>
  <c r="CI23" i="1"/>
  <c r="CH23" i="1"/>
  <c r="CG23" i="1"/>
  <c r="CD23" i="1"/>
  <c r="BY23" i="1"/>
  <c r="BT23" i="1"/>
  <c r="BB23" i="1"/>
  <c r="AH23" i="1"/>
  <c r="W23" i="1"/>
  <c r="CF22" i="1"/>
  <c r="CE22" i="1"/>
  <c r="CC22" i="1"/>
  <c r="CB22" i="1"/>
  <c r="CA22" i="1"/>
  <c r="BZ22" i="1"/>
  <c r="BX22" i="1"/>
  <c r="BW22" i="1"/>
  <c r="BV22" i="1"/>
  <c r="BU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A22" i="1"/>
  <c r="AZ22" i="1"/>
  <c r="AY22" i="1"/>
  <c r="AX22" i="1"/>
  <c r="AW22" i="1"/>
  <c r="AV22" i="1"/>
  <c r="AU22" i="1"/>
  <c r="AT22" i="1"/>
  <c r="AS22" i="1"/>
  <c r="AR22" i="1"/>
  <c r="AQ22" i="1"/>
  <c r="AN22" i="1"/>
  <c r="AM22" i="1"/>
  <c r="AL22" i="1"/>
  <c r="AK22" i="1"/>
  <c r="AJ22" i="1"/>
  <c r="AI22" i="1"/>
  <c r="AG22" i="1"/>
  <c r="AF22" i="1"/>
  <c r="AE22" i="1"/>
  <c r="AD22" i="1"/>
  <c r="AC22" i="1"/>
  <c r="AB22" i="1"/>
  <c r="AA22" i="1"/>
  <c r="Z22" i="1"/>
  <c r="Y22" i="1"/>
  <c r="X22" i="1"/>
  <c r="V22" i="1"/>
  <c r="U22" i="1"/>
  <c r="T22" i="1"/>
  <c r="S22" i="1"/>
  <c r="R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CK21" i="1"/>
  <c r="CJ21" i="1"/>
  <c r="CI21" i="1"/>
  <c r="CH21" i="1"/>
  <c r="CG21" i="1"/>
  <c r="CD21" i="1"/>
  <c r="BY21" i="1"/>
  <c r="BT21" i="1"/>
  <c r="BB21" i="1"/>
  <c r="AH21" i="1"/>
  <c r="W21" i="1"/>
  <c r="CK20" i="1"/>
  <c r="CJ20" i="1"/>
  <c r="CI20" i="1"/>
  <c r="CH20" i="1"/>
  <c r="CG20" i="1"/>
  <c r="CD20" i="1"/>
  <c r="BY20" i="1"/>
  <c r="BT20" i="1"/>
  <c r="BB20" i="1"/>
  <c r="AH20" i="1"/>
  <c r="W20" i="1"/>
  <c r="CK19" i="1"/>
  <c r="CJ19" i="1"/>
  <c r="CI19" i="1"/>
  <c r="CH19" i="1"/>
  <c r="CG19" i="1"/>
  <c r="CD19" i="1"/>
  <c r="BY19" i="1"/>
  <c r="BT19" i="1"/>
  <c r="BB19" i="1"/>
  <c r="AH19" i="1"/>
  <c r="W19" i="1"/>
  <c r="CF17" i="1"/>
  <c r="CE17" i="1"/>
  <c r="CC17" i="1"/>
  <c r="CB17" i="1"/>
  <c r="CA17" i="1"/>
  <c r="BZ17" i="1"/>
  <c r="BX17" i="1"/>
  <c r="BW17" i="1"/>
  <c r="BV17" i="1"/>
  <c r="BU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AV17" i="1"/>
  <c r="AU17" i="1"/>
  <c r="AT17" i="1"/>
  <c r="AS17" i="1"/>
  <c r="AR17" i="1"/>
  <c r="AQ17" i="1"/>
  <c r="AN17" i="1"/>
  <c r="AM17" i="1"/>
  <c r="AL17" i="1"/>
  <c r="AK17" i="1"/>
  <c r="AJ17" i="1"/>
  <c r="AI17" i="1"/>
  <c r="AG17" i="1"/>
  <c r="AF17" i="1"/>
  <c r="AE17" i="1"/>
  <c r="AD17" i="1"/>
  <c r="AC17" i="1"/>
  <c r="AB17" i="1"/>
  <c r="AA17" i="1"/>
  <c r="Z17" i="1"/>
  <c r="Y17" i="1"/>
  <c r="X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CK16" i="1"/>
  <c r="CJ16" i="1"/>
  <c r="CI16" i="1"/>
  <c r="CH16" i="1"/>
  <c r="CG16" i="1"/>
  <c r="CD16" i="1"/>
  <c r="BY16" i="1"/>
  <c r="BT16" i="1"/>
  <c r="BB16" i="1"/>
  <c r="AH16" i="1"/>
  <c r="W16" i="1"/>
  <c r="CK15" i="1"/>
  <c r="CJ15" i="1"/>
  <c r="CI15" i="1"/>
  <c r="CH15" i="1"/>
  <c r="CG15" i="1"/>
  <c r="CD15" i="1"/>
  <c r="BY15" i="1"/>
  <c r="BT15" i="1"/>
  <c r="BB15" i="1"/>
  <c r="AH15" i="1"/>
  <c r="W15" i="1"/>
  <c r="CK14" i="1"/>
  <c r="CJ14" i="1"/>
  <c r="CI14" i="1"/>
  <c r="CH14" i="1"/>
  <c r="CG14" i="1"/>
  <c r="CD14" i="1"/>
  <c r="BY14" i="1"/>
  <c r="BT14" i="1"/>
  <c r="BB14" i="1"/>
  <c r="AH14" i="1"/>
  <c r="W14" i="1"/>
  <c r="CF13" i="1"/>
  <c r="CE13" i="1"/>
  <c r="AR13" i="1"/>
  <c r="AQ13" i="1"/>
  <c r="CK12" i="1"/>
  <c r="CJ12" i="1"/>
  <c r="CI12" i="1"/>
  <c r="CH12" i="1"/>
  <c r="CG12" i="1"/>
  <c r="CD12" i="1"/>
  <c r="BY12" i="1"/>
  <c r="BT12" i="1"/>
  <c r="BB12" i="1"/>
  <c r="AH12" i="1"/>
  <c r="W12" i="1"/>
  <c r="CK11" i="1"/>
  <c r="CJ11" i="1"/>
  <c r="CI11" i="1"/>
  <c r="CH11" i="1"/>
  <c r="CG11" i="1"/>
  <c r="CD11" i="1"/>
  <c r="BY11" i="1"/>
  <c r="BT11" i="1"/>
  <c r="BB11" i="1"/>
  <c r="AH11" i="1"/>
  <c r="W11" i="1"/>
  <c r="CK10" i="1"/>
  <c r="CJ10" i="1"/>
  <c r="CI10" i="1"/>
  <c r="CH10" i="1"/>
  <c r="CG10" i="1"/>
  <c r="CD10" i="1"/>
  <c r="BY10" i="1"/>
  <c r="BT10" i="1"/>
  <c r="BB10" i="1"/>
  <c r="AH10" i="1"/>
  <c r="W10" i="1"/>
  <c r="CJ9" i="1"/>
  <c r="CC9" i="1"/>
  <c r="CC13" i="1" s="1"/>
  <c r="CB9" i="1"/>
  <c r="CB13" i="1" s="1"/>
  <c r="CA9" i="1"/>
  <c r="CA13" i="1" s="1"/>
  <c r="BZ9" i="1"/>
  <c r="BX9" i="1"/>
  <c r="BX13" i="1" s="1"/>
  <c r="BW9" i="1"/>
  <c r="BW13" i="1" s="1"/>
  <c r="BV9" i="1"/>
  <c r="BV13" i="1" s="1"/>
  <c r="BU9" i="1"/>
  <c r="BU13" i="1" s="1"/>
  <c r="BS9" i="1"/>
  <c r="BS13" i="1" s="1"/>
  <c r="BR9" i="1"/>
  <c r="BR13" i="1" s="1"/>
  <c r="BQ9" i="1"/>
  <c r="BQ13" i="1" s="1"/>
  <c r="BP9" i="1"/>
  <c r="BP13" i="1" s="1"/>
  <c r="BO9" i="1"/>
  <c r="BO13" i="1" s="1"/>
  <c r="BN9" i="1"/>
  <c r="BN13" i="1" s="1"/>
  <c r="BM9" i="1"/>
  <c r="BM13" i="1" s="1"/>
  <c r="BL9" i="1"/>
  <c r="BL13" i="1" s="1"/>
  <c r="BK9" i="1"/>
  <c r="BK13" i="1" s="1"/>
  <c r="BJ9" i="1"/>
  <c r="BJ13" i="1" s="1"/>
  <c r="BI9" i="1"/>
  <c r="BI13" i="1" s="1"/>
  <c r="BH9" i="1"/>
  <c r="BH13" i="1" s="1"/>
  <c r="BG9" i="1"/>
  <c r="BG13" i="1" s="1"/>
  <c r="BF9" i="1"/>
  <c r="BF13" i="1" s="1"/>
  <c r="BE9" i="1"/>
  <c r="BE13" i="1" s="1"/>
  <c r="BD9" i="1"/>
  <c r="BD13" i="1" s="1"/>
  <c r="BC9" i="1"/>
  <c r="BC13" i="1" s="1"/>
  <c r="BA9" i="1"/>
  <c r="BA13" i="1" s="1"/>
  <c r="AZ9" i="1"/>
  <c r="AZ13" i="1" s="1"/>
  <c r="AY9" i="1"/>
  <c r="AY13" i="1" s="1"/>
  <c r="AX9" i="1"/>
  <c r="AX13" i="1" s="1"/>
  <c r="AW9" i="1"/>
  <c r="AW13" i="1" s="1"/>
  <c r="AV9" i="1"/>
  <c r="AV13" i="1" s="1"/>
  <c r="AU9" i="1"/>
  <c r="AU13" i="1" s="1"/>
  <c r="AT9" i="1"/>
  <c r="AT13" i="1" s="1"/>
  <c r="AS9" i="1"/>
  <c r="AS13" i="1" s="1"/>
  <c r="AN9" i="1"/>
  <c r="AN13" i="1" s="1"/>
  <c r="AM9" i="1"/>
  <c r="AM13" i="1" s="1"/>
  <c r="AL9" i="1"/>
  <c r="AL13" i="1" s="1"/>
  <c r="AK9" i="1"/>
  <c r="AK13" i="1" s="1"/>
  <c r="AJ9" i="1"/>
  <c r="AJ13" i="1" s="1"/>
  <c r="AI9" i="1"/>
  <c r="AI13" i="1" s="1"/>
  <c r="AG9" i="1"/>
  <c r="AG13" i="1" s="1"/>
  <c r="AF9" i="1"/>
  <c r="AF13" i="1" s="1"/>
  <c r="AE9" i="1"/>
  <c r="AE13" i="1" s="1"/>
  <c r="AD9" i="1"/>
  <c r="AD13" i="1" s="1"/>
  <c r="AC9" i="1"/>
  <c r="AC13" i="1" s="1"/>
  <c r="AB9" i="1"/>
  <c r="AB13" i="1" s="1"/>
  <c r="AA9" i="1"/>
  <c r="AA13" i="1" s="1"/>
  <c r="Z9" i="1"/>
  <c r="Z13" i="1" s="1"/>
  <c r="Y9" i="1"/>
  <c r="Y13" i="1" s="1"/>
  <c r="X9" i="1"/>
  <c r="X13" i="1" s="1"/>
  <c r="V9" i="1"/>
  <c r="V13" i="1" s="1"/>
  <c r="U9" i="1"/>
  <c r="U13" i="1" s="1"/>
  <c r="T9" i="1"/>
  <c r="T13" i="1" s="1"/>
  <c r="S9" i="1"/>
  <c r="S13" i="1" s="1"/>
  <c r="R9" i="1"/>
  <c r="R13" i="1" s="1"/>
  <c r="Q9" i="1"/>
  <c r="Q13" i="1" s="1"/>
  <c r="P9" i="1"/>
  <c r="P13" i="1" s="1"/>
  <c r="O9" i="1"/>
  <c r="O13" i="1" s="1"/>
  <c r="N9" i="1"/>
  <c r="N13" i="1" s="1"/>
  <c r="M9" i="1"/>
  <c r="M13" i="1" s="1"/>
  <c r="L9" i="1"/>
  <c r="L13" i="1" s="1"/>
  <c r="K9" i="1"/>
  <c r="K13" i="1" s="1"/>
  <c r="J9" i="1"/>
  <c r="J13" i="1" s="1"/>
  <c r="I9" i="1"/>
  <c r="I13" i="1" s="1"/>
  <c r="H9" i="1"/>
  <c r="H13" i="1" s="1"/>
  <c r="G9" i="1"/>
  <c r="G13" i="1" s="1"/>
  <c r="F9" i="1"/>
  <c r="F13" i="1" s="1"/>
  <c r="E9" i="1"/>
  <c r="E13" i="1" s="1"/>
  <c r="D9" i="1"/>
  <c r="D13" i="1" s="1"/>
  <c r="C9" i="1"/>
  <c r="C13" i="1" s="1"/>
  <c r="B9" i="1"/>
  <c r="B13" i="1" s="1"/>
  <c r="CK8" i="1"/>
  <c r="CI8" i="1"/>
  <c r="CH8" i="1"/>
  <c r="CG8" i="1"/>
  <c r="CD8" i="1"/>
  <c r="BY8" i="1"/>
  <c r="BT8" i="1"/>
  <c r="BB8" i="1"/>
  <c r="AP8" i="1"/>
  <c r="AH8" i="1"/>
  <c r="W8" i="1"/>
  <c r="CK7" i="1"/>
  <c r="CI7" i="1"/>
  <c r="CH7" i="1"/>
  <c r="CG7" i="1"/>
  <c r="CD7" i="1"/>
  <c r="BY7" i="1"/>
  <c r="BT7" i="1"/>
  <c r="BB7" i="1"/>
  <c r="AP7" i="1"/>
  <c r="AH7" i="1"/>
  <c r="W7" i="1"/>
  <c r="Q18" i="1" l="1"/>
  <c r="Q28" i="1" s="1"/>
  <c r="AS18" i="1"/>
  <c r="AS28" i="1" s="1"/>
  <c r="C18" i="1"/>
  <c r="O18" i="1"/>
  <c r="AY18" i="1"/>
  <c r="AY28" i="1" s="1"/>
  <c r="BE18" i="1"/>
  <c r="BO18" i="1"/>
  <c r="AE18" i="1"/>
  <c r="T18" i="1"/>
  <c r="I18" i="1"/>
  <c r="U18" i="1"/>
  <c r="B27" i="1"/>
  <c r="D18" i="1"/>
  <c r="BK18" i="1"/>
  <c r="L18" i="1"/>
  <c r="CJ17" i="1"/>
  <c r="AX18" i="1"/>
  <c r="AX28" i="1" s="1"/>
  <c r="BJ18" i="1"/>
  <c r="AD18" i="1"/>
  <c r="K18" i="1"/>
  <c r="AG18" i="1"/>
  <c r="AV27" i="1"/>
  <c r="BH27" i="1"/>
  <c r="V27" i="1"/>
  <c r="AN27" i="1"/>
  <c r="AH9" i="1"/>
  <c r="AH13" i="1" s="1"/>
  <c r="AZ18" i="1"/>
  <c r="AZ28" i="1" s="1"/>
  <c r="BL18" i="1"/>
  <c r="J18" i="1"/>
  <c r="V18" i="1"/>
  <c r="AF18" i="1"/>
  <c r="BG27" i="1"/>
  <c r="BQ27" i="1"/>
  <c r="CH9" i="1"/>
  <c r="CH13" i="1" s="1"/>
  <c r="CK9" i="1"/>
  <c r="CK13" i="1" s="1"/>
  <c r="N18" i="1"/>
  <c r="Z18" i="1"/>
  <c r="BF27" i="1"/>
  <c r="BA18" i="1"/>
  <c r="BA28" i="1" s="1"/>
  <c r="CK17" i="1"/>
  <c r="BM18" i="1"/>
  <c r="BD18" i="1"/>
  <c r="AT18" i="1"/>
  <c r="AT28" i="1" s="1"/>
  <c r="AU18" i="1"/>
  <c r="AU28" i="1" s="1"/>
  <c r="AQ27" i="1"/>
  <c r="BP27" i="1"/>
  <c r="L27" i="1"/>
  <c r="AG27" i="1"/>
  <c r="N27" i="1"/>
  <c r="E18" i="1"/>
  <c r="AV18" i="1"/>
  <c r="AV28" i="1" s="1"/>
  <c r="CB18" i="1"/>
  <c r="D27" i="1"/>
  <c r="AW18" i="1"/>
  <c r="AW28" i="1" s="1"/>
  <c r="BH18" i="1"/>
  <c r="BR18" i="1"/>
  <c r="CC18" i="1"/>
  <c r="G18" i="1"/>
  <c r="R18" i="1"/>
  <c r="AB18" i="1"/>
  <c r="BI18" i="1"/>
  <c r="BS18" i="1"/>
  <c r="CH26" i="1"/>
  <c r="H18" i="1"/>
  <c r="S18" i="1"/>
  <c r="AC18" i="1"/>
  <c r="AH22" i="1"/>
  <c r="CI26" i="1"/>
  <c r="CI17" i="1"/>
  <c r="M27" i="1"/>
  <c r="BF18" i="1"/>
  <c r="BP18" i="1"/>
  <c r="AF27" i="1"/>
  <c r="CF27" i="1"/>
  <c r="F18" i="1"/>
  <c r="P18" i="1"/>
  <c r="AA18" i="1"/>
  <c r="BG18" i="1"/>
  <c r="AH17" i="1"/>
  <c r="CG17" i="1"/>
  <c r="CL25" i="1"/>
  <c r="X27" i="1"/>
  <c r="C27" i="1"/>
  <c r="AQ18" i="1"/>
  <c r="AQ28" i="1" s="1"/>
  <c r="CJ13" i="1"/>
  <c r="AR18" i="1"/>
  <c r="AR28" i="1" s="1"/>
  <c r="BB26" i="1"/>
  <c r="BQ18" i="1"/>
  <c r="CE18" i="1"/>
  <c r="CJ26" i="1"/>
  <c r="BU18" i="1"/>
  <c r="CL10" i="1"/>
  <c r="AH26" i="1"/>
  <c r="CG26" i="1"/>
  <c r="BR27" i="1"/>
  <c r="BT17" i="1"/>
  <c r="W22" i="1"/>
  <c r="B18" i="1"/>
  <c r="M18" i="1"/>
  <c r="X18" i="1"/>
  <c r="BC18" i="1"/>
  <c r="BN18" i="1"/>
  <c r="BY17" i="1"/>
  <c r="CK22" i="1"/>
  <c r="AW27" i="1"/>
  <c r="AD27" i="1"/>
  <c r="AX27" i="1"/>
  <c r="BJ27" i="1"/>
  <c r="CL11" i="1"/>
  <c r="K27" i="1"/>
  <c r="U27" i="1"/>
  <c r="AE27" i="1"/>
  <c r="AM27" i="1"/>
  <c r="AY27" i="1"/>
  <c r="BK27" i="1"/>
  <c r="BU27" i="1"/>
  <c r="CE27" i="1"/>
  <c r="AJ18" i="1"/>
  <c r="CL12" i="1"/>
  <c r="CL20" i="1"/>
  <c r="BT22" i="1"/>
  <c r="AZ27" i="1"/>
  <c r="BL27" i="1"/>
  <c r="BV27" i="1"/>
  <c r="BY9" i="1"/>
  <c r="BY13" i="1" s="1"/>
  <c r="BX18" i="1"/>
  <c r="BY26" i="1"/>
  <c r="BA27" i="1"/>
  <c r="BM27" i="1"/>
  <c r="BW27" i="1"/>
  <c r="CI9" i="1"/>
  <c r="CI13" i="1" s="1"/>
  <c r="Y27" i="1"/>
  <c r="AI27" i="1"/>
  <c r="AR27" i="1"/>
  <c r="BC27" i="1"/>
  <c r="BN27" i="1"/>
  <c r="CL15" i="1"/>
  <c r="E27" i="1"/>
  <c r="O27" i="1"/>
  <c r="Z27" i="1"/>
  <c r="BD27" i="1"/>
  <c r="F27" i="1"/>
  <c r="P27" i="1"/>
  <c r="AS27" i="1"/>
  <c r="BZ27" i="1"/>
  <c r="BT9" i="1"/>
  <c r="BT13" i="1" s="1"/>
  <c r="AM18" i="1"/>
  <c r="CA18" i="1"/>
  <c r="G27" i="1"/>
  <c r="AA27" i="1"/>
  <c r="AT27" i="1"/>
  <c r="BY22" i="1"/>
  <c r="CH22" i="1"/>
  <c r="H27" i="1"/>
  <c r="R27" i="1"/>
  <c r="AK27" i="1"/>
  <c r="CA27" i="1"/>
  <c r="BB17" i="1"/>
  <c r="I27" i="1"/>
  <c r="S27" i="1"/>
  <c r="AB27" i="1"/>
  <c r="CB27" i="1"/>
  <c r="Y18" i="1"/>
  <c r="BV18" i="1"/>
  <c r="CH17" i="1"/>
  <c r="CL19" i="1"/>
  <c r="CD22" i="1"/>
  <c r="CJ22" i="1"/>
  <c r="CL21" i="1"/>
  <c r="J27" i="1"/>
  <c r="T27" i="1"/>
  <c r="AC27" i="1"/>
  <c r="AL27" i="1"/>
  <c r="BI27" i="1"/>
  <c r="BS27" i="1"/>
  <c r="CC27" i="1"/>
  <c r="AL18" i="1"/>
  <c r="CL8" i="1"/>
  <c r="CK26" i="1"/>
  <c r="CD26" i="1"/>
  <c r="W17" i="1"/>
  <c r="CD17" i="1"/>
  <c r="BB22" i="1"/>
  <c r="AI18" i="1"/>
  <c r="CL24" i="1"/>
  <c r="BX27" i="1"/>
  <c r="BW18" i="1"/>
  <c r="CL16" i="1"/>
  <c r="AN18" i="1"/>
  <c r="CF18" i="1"/>
  <c r="BE27" i="1"/>
  <c r="BE28" i="1" s="1"/>
  <c r="BO27" i="1"/>
  <c r="BO28" i="1" s="1"/>
  <c r="CD9" i="1"/>
  <c r="CD13" i="1" s="1"/>
  <c r="CL23" i="1"/>
  <c r="W26" i="1"/>
  <c r="AK18" i="1"/>
  <c r="CI22" i="1"/>
  <c r="AU27" i="1"/>
  <c r="W9" i="1"/>
  <c r="W13" i="1" s="1"/>
  <c r="CL7" i="1"/>
  <c r="BZ13" i="1"/>
  <c r="BZ18" i="1" s="1"/>
  <c r="CG13" i="1"/>
  <c r="CL14" i="1"/>
  <c r="BB9" i="1"/>
  <c r="BB13" i="1" s="1"/>
  <c r="CG22" i="1"/>
  <c r="AJ27" i="1"/>
  <c r="BT26" i="1"/>
  <c r="CG18" i="1" l="1"/>
  <c r="O28" i="1"/>
  <c r="C28" i="1"/>
  <c r="BD28" i="1"/>
  <c r="B28" i="1"/>
  <c r="BR28" i="1"/>
  <c r="BJ28" i="1"/>
  <c r="BH28" i="1"/>
  <c r="U28" i="1"/>
  <c r="I28" i="1"/>
  <c r="V28" i="1"/>
  <c r="T28" i="1"/>
  <c r="AE28" i="1"/>
  <c r="AG28" i="1"/>
  <c r="D28" i="1"/>
  <c r="BK28" i="1"/>
  <c r="AD28" i="1"/>
  <c r="AH27" i="1"/>
  <c r="AM28" i="1"/>
  <c r="BG28" i="1"/>
  <c r="AC28" i="1"/>
  <c r="AF28" i="1"/>
  <c r="L28" i="1"/>
  <c r="W27" i="1"/>
  <c r="S28" i="1"/>
  <c r="CK18" i="1"/>
  <c r="CJ18" i="1"/>
  <c r="AN28" i="1"/>
  <c r="K28" i="1"/>
  <c r="J28" i="1"/>
  <c r="CK27" i="1"/>
  <c r="BI28" i="1"/>
  <c r="BL28" i="1"/>
  <c r="N28" i="1"/>
  <c r="BM28" i="1"/>
  <c r="BQ28" i="1"/>
  <c r="BF28" i="1"/>
  <c r="CJ27" i="1"/>
  <c r="CG27" i="1"/>
  <c r="CG28" i="1" s="1"/>
  <c r="CC28" i="1"/>
  <c r="X28" i="1"/>
  <c r="BU28" i="1"/>
  <c r="CE28" i="1"/>
  <c r="CI27" i="1"/>
  <c r="Z28" i="1"/>
  <c r="CH18" i="1"/>
  <c r="H28" i="1"/>
  <c r="CH27" i="1"/>
  <c r="CL22" i="1"/>
  <c r="M28" i="1"/>
  <c r="BX28" i="1"/>
  <c r="CB28" i="1"/>
  <c r="BT18" i="1"/>
  <c r="AB28" i="1"/>
  <c r="BS28" i="1"/>
  <c r="AH18" i="1"/>
  <c r="CI18" i="1"/>
  <c r="BY27" i="1"/>
  <c r="BB18" i="1"/>
  <c r="CL9" i="1"/>
  <c r="CL13" i="1" s="1"/>
  <c r="CF28" i="1"/>
  <c r="CA28" i="1"/>
  <c r="AA28" i="1"/>
  <c r="BC28" i="1"/>
  <c r="AL28" i="1"/>
  <c r="G28" i="1"/>
  <c r="BP28" i="1"/>
  <c r="P28" i="1"/>
  <c r="AI28" i="1"/>
  <c r="R28" i="1"/>
  <c r="BY18" i="1"/>
  <c r="E28" i="1"/>
  <c r="CL26" i="1"/>
  <c r="CD27" i="1"/>
  <c r="BW28" i="1"/>
  <c r="BN28" i="1"/>
  <c r="BB27" i="1"/>
  <c r="Y28" i="1"/>
  <c r="F28" i="1"/>
  <c r="AJ28" i="1"/>
  <c r="CL17" i="1"/>
  <c r="AK28" i="1"/>
  <c r="BV28" i="1"/>
  <c r="BZ28" i="1"/>
  <c r="W18" i="1"/>
  <c r="CD18" i="1"/>
  <c r="BT27" i="1"/>
  <c r="CJ28" i="1" l="1"/>
  <c r="W28" i="1"/>
  <c r="CK28" i="1"/>
  <c r="AH28" i="1"/>
  <c r="CI28" i="1"/>
  <c r="CD28" i="1"/>
  <c r="CH28" i="1"/>
  <c r="CL27" i="1"/>
  <c r="BT28" i="1"/>
  <c r="BY28" i="1"/>
  <c r="CL18" i="1"/>
  <c r="BB28" i="1"/>
  <c r="CL28" i="1" l="1"/>
</calcChain>
</file>

<file path=xl/sharedStrings.xml><?xml version="1.0" encoding="utf-8"?>
<sst xmlns="http://schemas.openxmlformats.org/spreadsheetml/2006/main" count="70" uniqueCount="54">
  <si>
    <t>Total Spital Judetean Satu Mare</t>
  </si>
  <si>
    <t>Total Spital TBC Satu Mare</t>
  </si>
  <si>
    <t>Total Spital Negresti Oas</t>
  </si>
  <si>
    <t>TOTAL                                                      Sp. Clinic CF                                           -sectia SATU MARE</t>
  </si>
  <si>
    <t>Total Spital Municipal Carei</t>
  </si>
  <si>
    <t>TOTAL  MANITOU MED-Clinica Gynoprax</t>
  </si>
  <si>
    <t>TOTAL  SC VITREUM MEDICAL SRL</t>
  </si>
  <si>
    <t>TOTAL GENERAL</t>
  </si>
  <si>
    <t>CRONICI                                Psihiatrie cronici</t>
  </si>
  <si>
    <t>CRONICI                               Rec.neurologica</t>
  </si>
  <si>
    <t>CRONICI                       Neonatologie prem.</t>
  </si>
  <si>
    <t>CRONICI                      Rec. Pediatrica</t>
  </si>
  <si>
    <t>CRONICI                                    Interne</t>
  </si>
  <si>
    <t>Spitalizari de zi</t>
  </si>
  <si>
    <t>COMPLEXITATEA CAZURILOR</t>
  </si>
  <si>
    <t>CHELTUIELI EFECTIV REALIZATE</t>
  </si>
  <si>
    <t xml:space="preserve">SECTII CRONICI                                 </t>
  </si>
  <si>
    <t>DRG</t>
  </si>
  <si>
    <t>Spitalizari de zi CG/CPU</t>
  </si>
  <si>
    <t>CRONICI rec pediatrica</t>
  </si>
  <si>
    <t>CRONICI rec balneologica</t>
  </si>
  <si>
    <t>CRONICI  balneologie pediatrica</t>
  </si>
  <si>
    <t xml:space="preserve">CRONICI psihiatrie </t>
  </si>
  <si>
    <t>ACUTI</t>
  </si>
  <si>
    <t>CRONICI                                                          Rec. ortopedie</t>
  </si>
  <si>
    <t>CRONICI                                                           Rec. reomatologie</t>
  </si>
  <si>
    <t>dec.2022</t>
  </si>
  <si>
    <t>reg.2022</t>
  </si>
  <si>
    <t xml:space="preserve">   an 2022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</si>
  <si>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</si>
  <si>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</si>
  <si>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</si>
  <si>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</si>
  <si>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</si>
  <si>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</si>
  <si>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</si>
  <si>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</si>
  <si>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sem. I</t>
  </si>
  <si>
    <t>iulie</t>
  </si>
  <si>
    <t>august</t>
  </si>
  <si>
    <t>septembrie</t>
  </si>
  <si>
    <t>trim.III</t>
  </si>
  <si>
    <t>octombrie</t>
  </si>
  <si>
    <t>noiembrie</t>
  </si>
  <si>
    <t>decembrie</t>
  </si>
  <si>
    <t>trim IV</t>
  </si>
  <si>
    <t>sem II</t>
  </si>
  <si>
    <t>TOTAL</t>
  </si>
  <si>
    <t>CRONICI</t>
  </si>
  <si>
    <t>SPITALIZARE DE ZI</t>
  </si>
  <si>
    <t>PALIATIVE</t>
  </si>
  <si>
    <t>SECTII ACUTI</t>
  </si>
  <si>
    <t>TOTAL SC SARA CLINIC RECOVERY SRL</t>
  </si>
  <si>
    <t>SITUATIA PRIVIND SUMELE DECONTATE UNITATILOR SANITARE CU PATURI IN ANUL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</si>
</sst>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color rgb="FFFF0000"/>
      <name val="Arial"/>
      <family val="2"/>
    </font>
    <font>
      <sz val="11"/>
      <name val="Calibri"/>
      <family val="2"/>
      <charset val="238"/>
      <scheme val="minor"/>
    </font>
    <font>
      <b/>
      <sz val="13"/>
      <name val="Arial"/>
      <family val="2"/>
    </font>
    <font>
      <sz val="13"/>
      <name val="Arial"/>
      <family val="2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charset val="238"/>
      <scheme val="minor"/>
    </font>
    <font>
      <sz val="15"/>
      <name val="Arial"/>
      <family val="2"/>
    </font>
    <font>
      <sz val="14"/>
      <color rgb="FF00B0F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2" borderId="0" xfId="0" applyNumberFormat="1" applyFont="1" applyFill="1"/>
    <xf numFmtId="4" fontId="5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4" fontId="7" fillId="2" borderId="1" xfId="0" applyNumberFormat="1" applyFont="1" applyFill="1" applyBorder="1"/>
    <xf numFmtId="4" fontId="7" fillId="2" borderId="2" xfId="0" applyNumberFormat="1" applyFont="1" applyFill="1" applyBorder="1"/>
    <xf numFmtId="4" fontId="7" fillId="2" borderId="3" xfId="0" applyNumberFormat="1" applyFont="1" applyFill="1" applyBorder="1"/>
    <xf numFmtId="4" fontId="7" fillId="2" borderId="4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/>
    <xf numFmtId="1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wrapText="1"/>
    </xf>
    <xf numFmtId="4" fontId="8" fillId="2" borderId="0" xfId="0" applyNumberFormat="1" applyFont="1" applyFill="1" applyAlignment="1">
      <alignment wrapText="1"/>
    </xf>
    <xf numFmtId="4" fontId="8" fillId="2" borderId="7" xfId="0" applyNumberFormat="1" applyFont="1" applyFill="1" applyBorder="1"/>
    <xf numFmtId="4" fontId="3" fillId="2" borderId="8" xfId="0" applyNumberFormat="1" applyFont="1" applyFill="1" applyBorder="1"/>
    <xf numFmtId="4" fontId="7" fillId="2" borderId="7" xfId="0" applyNumberFormat="1" applyFont="1" applyFill="1" applyBorder="1"/>
    <xf numFmtId="4" fontId="11" fillId="2" borderId="2" xfId="0" applyNumberFormat="1" applyFont="1" applyFill="1" applyBorder="1" applyAlignment="1">
      <alignment wrapText="1"/>
    </xf>
    <xf numFmtId="4" fontId="3" fillId="2" borderId="7" xfId="0" applyNumberFormat="1" applyFont="1" applyFill="1" applyBorder="1"/>
    <xf numFmtId="4" fontId="12" fillId="2" borderId="7" xfId="0" applyNumberFormat="1" applyFont="1" applyFill="1" applyBorder="1" applyAlignment="1">
      <alignment wrapText="1"/>
    </xf>
    <xf numFmtId="4" fontId="2" fillId="2" borderId="7" xfId="0" applyNumberFormat="1" applyFont="1" applyFill="1" applyBorder="1"/>
    <xf numFmtId="4" fontId="2" fillId="2" borderId="8" xfId="0" applyNumberFormat="1" applyFont="1" applyFill="1" applyBorder="1"/>
    <xf numFmtId="4" fontId="13" fillId="2" borderId="9" xfId="0" applyNumberFormat="1" applyFont="1" applyFill="1" applyBorder="1"/>
    <xf numFmtId="4" fontId="13" fillId="2" borderId="10" xfId="0" applyNumberFormat="1" applyFont="1" applyFill="1" applyBorder="1"/>
    <xf numFmtId="4" fontId="13" fillId="2" borderId="7" xfId="0" applyNumberFormat="1" applyFont="1" applyFill="1" applyBorder="1"/>
    <xf numFmtId="4" fontId="13" fillId="2" borderId="11" xfId="0" applyNumberFormat="1" applyFont="1" applyFill="1" applyBorder="1"/>
    <xf numFmtId="4" fontId="9" fillId="2" borderId="2" xfId="0" applyNumberFormat="1" applyFont="1" applyFill="1" applyBorder="1" applyAlignment="1">
      <alignment wrapText="1"/>
    </xf>
    <xf numFmtId="4" fontId="14" fillId="2" borderId="8" xfId="0" applyNumberFormat="1" applyFont="1" applyFill="1" applyBorder="1"/>
    <xf numFmtId="4" fontId="5" fillId="2" borderId="7" xfId="0" applyNumberFormat="1" applyFont="1" applyFill="1" applyBorder="1"/>
    <xf numFmtId="4" fontId="1" fillId="2" borderId="0" xfId="0" applyNumberFormat="1" applyFont="1" applyFill="1" applyAlignment="1">
      <alignment horizontal="center"/>
    </xf>
    <xf numFmtId="4" fontId="7" fillId="2" borderId="2" xfId="0" applyNumberFormat="1" applyFont="1" applyFill="1" applyBorder="1" applyAlignment="1">
      <alignment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vertical="center" wrapText="1"/>
    </xf>
    <xf numFmtId="4" fontId="7" fillId="2" borderId="13" xfId="0" applyNumberFormat="1" applyFont="1" applyFill="1" applyBorder="1" applyAlignment="1">
      <alignment vertical="center" wrapText="1"/>
    </xf>
    <xf numFmtId="4" fontId="7" fillId="2" borderId="7" xfId="0" applyNumberFormat="1" applyFont="1" applyFill="1" applyBorder="1" applyAlignment="1">
      <alignment horizontal="left" vertical="center"/>
    </xf>
    <xf numFmtId="4" fontId="7" fillId="2" borderId="0" xfId="0" applyNumberFormat="1" applyFont="1" applyFill="1"/>
    <xf numFmtId="4" fontId="7" fillId="2" borderId="7" xfId="0" applyNumberFormat="1" applyFont="1" applyFill="1" applyBorder="1" applyAlignment="1">
      <alignment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9" fontId="7" fillId="2" borderId="7" xfId="0" applyNumberFormat="1" applyFont="1" applyFill="1" applyBorder="1"/>
    <xf numFmtId="4" fontId="3" fillId="2" borderId="6" xfId="0" applyNumberFormat="1" applyFont="1" applyFill="1" applyBorder="1"/>
    <xf numFmtId="1" fontId="7" fillId="2" borderId="7" xfId="0" applyNumberFormat="1" applyFont="1" applyFill="1" applyBorder="1"/>
    <xf numFmtId="4" fontId="3" fillId="2" borderId="0" xfId="0" applyNumberFormat="1" applyFont="1" applyFill="1"/>
    <xf numFmtId="4" fontId="10" fillId="2" borderId="2" xfId="0" applyNumberFormat="1" applyFont="1" applyFill="1" applyBorder="1" applyAlignment="1">
      <alignment wrapText="1"/>
    </xf>
    <xf numFmtId="4" fontId="10" fillId="2" borderId="7" xfId="0" applyNumberFormat="1" applyFont="1" applyFill="1" applyBorder="1" applyAlignment="1" applyProtection="1">
      <alignment wrapText="1"/>
      <protection locked="0" hidden="1"/>
    </xf>
    <xf numFmtId="4" fontId="10" fillId="2" borderId="2" xfId="0" applyNumberFormat="1" applyFont="1" applyFill="1" applyBorder="1" applyAlignment="1" applyProtection="1">
      <alignment wrapText="1"/>
      <protection locked="0" hidden="1"/>
    </xf>
    <xf numFmtId="4" fontId="9" fillId="2" borderId="7" xfId="0" applyNumberFormat="1" applyFont="1" applyFill="1" applyBorder="1" applyAlignment="1" applyProtection="1">
      <alignment wrapText="1"/>
      <protection locked="0" hidden="1"/>
    </xf>
    <xf numFmtId="4" fontId="3" fillId="2" borderId="9" xfId="0" applyNumberFormat="1" applyFont="1" applyFill="1" applyBorder="1"/>
    <xf numFmtId="4" fontId="15" fillId="2" borderId="8" xfId="0" applyNumberFormat="1" applyFont="1" applyFill="1" applyBorder="1"/>
    <xf numFmtId="4" fontId="5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8E6F-4A0B-4A22-B175-C12EAAF7E4E9}">
  <dimension ref="A1:CP33"/>
  <sheetViews>
    <sheetView tabSelected="1" topLeftCell="AJ1" zoomScaleNormal="100" workbookViewId="0">
      <selection activeCell="BZ18" sqref="BZ18"/>
    </sheetView>
  </sheetViews>
  <sheetFormatPr defaultColWidth="9.140625" defaultRowHeight="14.25" x14ac:dyDescent="0.2"/>
  <cols>
    <col min="1" max="1" width="12.85546875" style="1" customWidth="1"/>
    <col min="2" max="2" width="19.28515625" style="1" customWidth="1"/>
    <col min="3" max="3" width="10.28515625" style="1" hidden="1" customWidth="1"/>
    <col min="4" max="4" width="9.28515625" style="1" hidden="1" customWidth="1"/>
    <col min="5" max="5" width="10.28515625" style="1" hidden="1" customWidth="1"/>
    <col min="6" max="6" width="9" style="1" hidden="1" customWidth="1"/>
    <col min="7" max="7" width="10.28515625" style="1" hidden="1" customWidth="1"/>
    <col min="8" max="8" width="22.42578125" style="1" hidden="1" customWidth="1"/>
    <col min="9" max="9" width="10.28515625" style="1" hidden="1" customWidth="1"/>
    <col min="10" max="10" width="9" style="1" hidden="1" customWidth="1"/>
    <col min="11" max="11" width="10.28515625" style="1" hidden="1" customWidth="1"/>
    <col min="12" max="12" width="9" style="1" hidden="1" customWidth="1"/>
    <col min="13" max="13" width="19.140625" style="1" customWidth="1"/>
    <col min="14" max="14" width="17.85546875" style="1" customWidth="1"/>
    <col min="15" max="15" width="10.28515625" style="1" hidden="1" customWidth="1"/>
    <col min="16" max="16" width="22.42578125" style="1" hidden="1" customWidth="1"/>
    <col min="17" max="17" width="10.28515625" style="1" hidden="1" customWidth="1"/>
    <col min="18" max="18" width="9" style="1" hidden="1" customWidth="1"/>
    <col min="19" max="19" width="10.28515625" style="1" hidden="1" customWidth="1"/>
    <col min="20" max="20" width="9" style="1" hidden="1" customWidth="1"/>
    <col min="21" max="21" width="18.85546875" style="1" hidden="1" customWidth="1"/>
    <col min="22" max="22" width="19.42578125" style="1" hidden="1" customWidth="1"/>
    <col min="23" max="23" width="19.42578125" style="1" bestFit="1" customWidth="1"/>
    <col min="24" max="24" width="17.5703125" style="1" customWidth="1"/>
    <col min="25" max="25" width="10.28515625" style="1" hidden="1" customWidth="1"/>
    <col min="26" max="26" width="9" style="1" hidden="1" customWidth="1"/>
    <col min="27" max="27" width="17.85546875" style="1" bestFit="1" customWidth="1"/>
    <col min="28" max="28" width="17.5703125" style="1" customWidth="1"/>
    <col min="29" max="29" width="15.42578125" style="1" hidden="1" customWidth="1"/>
    <col min="30" max="30" width="15.140625" style="1" hidden="1" customWidth="1"/>
    <col min="31" max="31" width="10" style="1" hidden="1" customWidth="1"/>
    <col min="32" max="32" width="6.7109375" style="1" hidden="1" customWidth="1"/>
    <col min="33" max="33" width="8.85546875" style="1" hidden="1" customWidth="1"/>
    <col min="34" max="36" width="17.85546875" style="1" bestFit="1" customWidth="1"/>
    <col min="37" max="37" width="15.42578125" style="1" bestFit="1" customWidth="1"/>
    <col min="38" max="38" width="17.85546875" style="1" hidden="1" customWidth="1"/>
    <col min="39" max="39" width="18.28515625" style="1" hidden="1" customWidth="1"/>
    <col min="40" max="40" width="6.7109375" style="1" hidden="1" customWidth="1"/>
    <col min="41" max="41" width="17.42578125" style="1" customWidth="1"/>
    <col min="42" max="42" width="19.42578125" style="1" bestFit="1" customWidth="1"/>
    <col min="43" max="43" width="10.28515625" style="1" hidden="1" customWidth="1"/>
    <col min="44" max="44" width="9" style="1" hidden="1" customWidth="1"/>
    <col min="45" max="45" width="15.5703125" style="1" customWidth="1"/>
    <col min="46" max="46" width="10.28515625" style="1" hidden="1" customWidth="1"/>
    <col min="47" max="47" width="9" style="1" hidden="1" customWidth="1"/>
    <col min="48" max="48" width="10.28515625" style="1" hidden="1" customWidth="1"/>
    <col min="49" max="49" width="9" style="1" hidden="1" customWidth="1"/>
    <col min="50" max="50" width="10.28515625" style="1" hidden="1" customWidth="1"/>
    <col min="51" max="51" width="9" style="1" hidden="1" customWidth="1"/>
    <col min="52" max="52" width="10.28515625" style="1" hidden="1" customWidth="1"/>
    <col min="53" max="53" width="9" style="1" hidden="1" customWidth="1"/>
    <col min="54" max="54" width="15.42578125" style="1" customWidth="1"/>
    <col min="55" max="55" width="19.42578125" style="1" bestFit="1" customWidth="1"/>
    <col min="56" max="56" width="10.28515625" style="1" hidden="1" customWidth="1"/>
    <col min="57" max="57" width="9" style="1" hidden="1" customWidth="1"/>
    <col min="58" max="58" width="10.28515625" style="1" hidden="1" customWidth="1"/>
    <col min="59" max="59" width="9" style="1" hidden="1" customWidth="1"/>
    <col min="60" max="60" width="10.28515625" style="1" hidden="1" customWidth="1"/>
    <col min="61" max="61" width="9" style="1" hidden="1" customWidth="1"/>
    <col min="62" max="62" width="10.28515625" style="1" hidden="1" customWidth="1"/>
    <col min="63" max="63" width="9" style="1" hidden="1" customWidth="1"/>
    <col min="64" max="64" width="10.28515625" style="1" hidden="1" customWidth="1"/>
    <col min="65" max="65" width="9" style="1" hidden="1" customWidth="1"/>
    <col min="66" max="66" width="20.28515625" style="1" customWidth="1"/>
    <col min="67" max="67" width="18.5703125" style="1" customWidth="1"/>
    <col min="68" max="68" width="10.28515625" style="1" hidden="1" customWidth="1"/>
    <col min="69" max="69" width="2" style="1" hidden="1" customWidth="1"/>
    <col min="70" max="71" width="17.85546875" style="1" hidden="1" customWidth="1"/>
    <col min="72" max="72" width="19.42578125" style="1" bestFit="1" customWidth="1"/>
    <col min="73" max="73" width="15.42578125" style="1" bestFit="1" customWidth="1"/>
    <col min="74" max="74" width="10" style="1" hidden="1" customWidth="1"/>
    <col min="75" max="75" width="8.85546875" style="1" hidden="1" customWidth="1"/>
    <col min="76" max="76" width="17.85546875" style="1" customWidth="1"/>
    <col min="77" max="77" width="20.140625" style="1" customWidth="1"/>
    <col min="78" max="78" width="18.85546875" style="1" customWidth="1"/>
    <col min="79" max="79" width="19.28515625" style="1" customWidth="1"/>
    <col min="80" max="80" width="10" style="1" hidden="1" customWidth="1"/>
    <col min="81" max="81" width="8.85546875" style="1" hidden="1" customWidth="1"/>
    <col min="82" max="82" width="19.140625" style="1" customWidth="1"/>
    <col min="83" max="83" width="12.140625" style="1" bestFit="1" customWidth="1"/>
    <col min="84" max="84" width="14.5703125" style="1" customWidth="1"/>
    <col min="85" max="85" width="17.140625" style="1" customWidth="1"/>
    <col min="86" max="86" width="10.28515625" style="1" hidden="1" customWidth="1"/>
    <col min="87" max="87" width="9" style="1" hidden="1" customWidth="1"/>
    <col min="88" max="88" width="18.28515625" style="1" hidden="1" customWidth="1"/>
    <col min="89" max="89" width="1.5703125" style="1" hidden="1" customWidth="1"/>
    <col min="90" max="90" width="21" style="1" bestFit="1" customWidth="1"/>
    <col min="91" max="91" width="17.85546875" style="1" bestFit="1" customWidth="1"/>
    <col min="92" max="16384" width="9.140625" style="1"/>
  </cols>
  <sheetData>
    <row r="1" spans="1:94" ht="15" x14ac:dyDescent="0.25">
      <c r="B1" s="4" t="s">
        <v>53</v>
      </c>
      <c r="C1" s="4"/>
      <c r="G1" s="30"/>
    </row>
    <row r="2" spans="1:94" ht="18" x14ac:dyDescent="0.25">
      <c r="A2" s="4"/>
      <c r="D2" s="30"/>
      <c r="G2" s="30"/>
      <c r="H2" s="4"/>
      <c r="AL2" s="2"/>
    </row>
    <row r="4" spans="1:94" ht="15.75" thickBot="1" x14ac:dyDescent="0.3">
      <c r="D4" s="3"/>
      <c r="E4" s="3"/>
      <c r="F4" s="3"/>
      <c r="M4" s="4"/>
      <c r="O4" s="3"/>
      <c r="P4" s="3"/>
      <c r="Q4" s="3"/>
      <c r="AM4" s="5"/>
    </row>
    <row r="5" spans="1:94" s="11" customFormat="1" ht="16.5" customHeight="1" x14ac:dyDescent="0.25">
      <c r="A5" s="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41" t="s">
        <v>0</v>
      </c>
      <c r="X5" s="52"/>
      <c r="Y5" s="52"/>
      <c r="Z5" s="52"/>
      <c r="AA5" s="52"/>
      <c r="AB5" s="52"/>
      <c r="AC5" s="52"/>
      <c r="AD5" s="52"/>
      <c r="AE5" s="52"/>
      <c r="AF5" s="52"/>
      <c r="AG5" s="53"/>
      <c r="AH5" s="41" t="s">
        <v>1</v>
      </c>
      <c r="AI5" s="52"/>
      <c r="AJ5" s="52"/>
      <c r="AK5" s="52"/>
      <c r="AL5" s="52"/>
      <c r="AM5" s="52"/>
      <c r="AN5" s="52"/>
      <c r="AO5" s="53"/>
      <c r="AP5" s="41" t="s">
        <v>2</v>
      </c>
      <c r="AQ5" s="7"/>
      <c r="AR5" s="8"/>
      <c r="AS5" s="45"/>
      <c r="AT5" s="45"/>
      <c r="AU5" s="45"/>
      <c r="AV5" s="45"/>
      <c r="AW5" s="45"/>
      <c r="AX5" s="45"/>
      <c r="AY5" s="45"/>
      <c r="AZ5" s="45"/>
      <c r="BA5" s="46"/>
      <c r="BB5" s="41" t="s">
        <v>3</v>
      </c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7"/>
      <c r="BT5" s="41" t="s">
        <v>4</v>
      </c>
      <c r="BU5" s="52"/>
      <c r="BV5" s="52"/>
      <c r="BW5" s="52"/>
      <c r="BX5" s="53"/>
      <c r="BY5" s="41" t="s">
        <v>5</v>
      </c>
      <c r="BZ5" s="49"/>
      <c r="CA5" s="49"/>
      <c r="CB5" s="49"/>
      <c r="CC5" s="50"/>
      <c r="CD5" s="41" t="s">
        <v>52</v>
      </c>
      <c r="CE5" s="51"/>
      <c r="CF5" s="51"/>
      <c r="CG5" s="43" t="s">
        <v>6</v>
      </c>
      <c r="CH5" s="52"/>
      <c r="CI5" s="52"/>
      <c r="CJ5" s="52"/>
      <c r="CK5" s="52"/>
      <c r="CL5" s="34" t="s">
        <v>7</v>
      </c>
    </row>
    <row r="6" spans="1:94" s="14" customFormat="1" ht="51.75" customHeight="1" thickBot="1" x14ac:dyDescent="0.3">
      <c r="A6" s="12">
        <v>2023</v>
      </c>
      <c r="B6" s="9" t="s">
        <v>17</v>
      </c>
      <c r="C6" s="48" t="s">
        <v>8</v>
      </c>
      <c r="D6" s="46"/>
      <c r="E6" s="48" t="s">
        <v>9</v>
      </c>
      <c r="F6" s="46"/>
      <c r="G6" s="48" t="s">
        <v>10</v>
      </c>
      <c r="H6" s="46"/>
      <c r="I6" s="48" t="s">
        <v>11</v>
      </c>
      <c r="J6" s="46"/>
      <c r="K6" s="48" t="s">
        <v>12</v>
      </c>
      <c r="L6" s="46"/>
      <c r="M6" s="9" t="s">
        <v>48</v>
      </c>
      <c r="N6" s="9" t="s">
        <v>49</v>
      </c>
      <c r="O6" s="48"/>
      <c r="P6" s="46"/>
      <c r="Q6" s="48"/>
      <c r="R6" s="46"/>
      <c r="S6" s="48" t="s">
        <v>14</v>
      </c>
      <c r="T6" s="46"/>
      <c r="U6" s="48" t="s">
        <v>15</v>
      </c>
      <c r="V6" s="46"/>
      <c r="W6" s="42"/>
      <c r="X6" s="9" t="s">
        <v>48</v>
      </c>
      <c r="Y6" s="48"/>
      <c r="Z6" s="46"/>
      <c r="AA6" s="9" t="s">
        <v>49</v>
      </c>
      <c r="AB6" s="9" t="s">
        <v>17</v>
      </c>
      <c r="AC6" s="48"/>
      <c r="AD6" s="46"/>
      <c r="AE6" s="48"/>
      <c r="AF6" s="45"/>
      <c r="AG6" s="46"/>
      <c r="AH6" s="42"/>
      <c r="AI6" s="9" t="s">
        <v>17</v>
      </c>
      <c r="AJ6" s="9" t="s">
        <v>48</v>
      </c>
      <c r="AK6" s="9" t="s">
        <v>50</v>
      </c>
      <c r="AL6" s="31" t="s">
        <v>13</v>
      </c>
      <c r="AM6" s="31" t="s">
        <v>18</v>
      </c>
      <c r="AN6" s="48" t="s">
        <v>13</v>
      </c>
      <c r="AO6" s="46"/>
      <c r="AP6" s="42"/>
      <c r="AQ6" s="48"/>
      <c r="AR6" s="46"/>
      <c r="AS6" s="31" t="s">
        <v>16</v>
      </c>
      <c r="AT6" s="13"/>
      <c r="AU6" s="13"/>
      <c r="AV6" s="48"/>
      <c r="AW6" s="46"/>
      <c r="AX6" s="48"/>
      <c r="AY6" s="46"/>
      <c r="AZ6" s="48"/>
      <c r="BA6" s="46"/>
      <c r="BB6" s="42"/>
      <c r="BC6" s="10" t="s">
        <v>17</v>
      </c>
      <c r="BD6" s="39" t="s">
        <v>19</v>
      </c>
      <c r="BE6" s="47"/>
      <c r="BF6" s="48" t="s">
        <v>12</v>
      </c>
      <c r="BG6" s="46"/>
      <c r="BH6" s="39" t="s">
        <v>20</v>
      </c>
      <c r="BI6" s="47"/>
      <c r="BJ6" s="39" t="s">
        <v>21</v>
      </c>
      <c r="BK6" s="47"/>
      <c r="BL6" s="39" t="s">
        <v>22</v>
      </c>
      <c r="BM6" s="47"/>
      <c r="BN6" s="38" t="s">
        <v>16</v>
      </c>
      <c r="BO6" s="10" t="s">
        <v>49</v>
      </c>
      <c r="BP6" s="39"/>
      <c r="BQ6" s="47"/>
      <c r="BR6" s="39"/>
      <c r="BS6" s="47"/>
      <c r="BT6" s="42"/>
      <c r="BU6" s="10" t="s">
        <v>17</v>
      </c>
      <c r="BV6" s="39" t="s">
        <v>23</v>
      </c>
      <c r="BW6" s="47"/>
      <c r="BX6" s="10" t="s">
        <v>49</v>
      </c>
      <c r="BY6" s="42"/>
      <c r="BZ6" s="31" t="s">
        <v>24</v>
      </c>
      <c r="CA6" s="31" t="s">
        <v>9</v>
      </c>
      <c r="CB6" s="48" t="s">
        <v>25</v>
      </c>
      <c r="CC6" s="46"/>
      <c r="CD6" s="42"/>
      <c r="CE6" s="32" t="s">
        <v>51</v>
      </c>
      <c r="CF6" s="33" t="s">
        <v>13</v>
      </c>
      <c r="CG6" s="44"/>
      <c r="CH6" s="45" t="s">
        <v>14</v>
      </c>
      <c r="CI6" s="46"/>
      <c r="CJ6" s="39"/>
      <c r="CK6" s="40"/>
      <c r="CL6" s="35"/>
    </row>
    <row r="7" spans="1:94" s="11" customFormat="1" ht="18" hidden="1" x14ac:dyDescent="0.25">
      <c r="A7" s="54" t="s">
        <v>26</v>
      </c>
      <c r="B7" s="19">
        <v>8563587.1199999992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>
        <v>609743.06999999995</v>
      </c>
      <c r="N7" s="19">
        <v>472825</v>
      </c>
      <c r="O7" s="19"/>
      <c r="P7" s="19"/>
      <c r="Q7" s="19"/>
      <c r="R7" s="19"/>
      <c r="S7" s="19"/>
      <c r="T7" s="19"/>
      <c r="U7" s="19"/>
      <c r="V7" s="19"/>
      <c r="W7" s="19">
        <f>B7+M7+N7+T7+V7</f>
        <v>9646155.1899999995</v>
      </c>
      <c r="X7" s="19">
        <v>460168.5</v>
      </c>
      <c r="Y7" s="19"/>
      <c r="Z7" s="19"/>
      <c r="AA7" s="19">
        <v>101794.46</v>
      </c>
      <c r="AB7" s="19">
        <v>257132.31</v>
      </c>
      <c r="AC7" s="19"/>
      <c r="AD7" s="19"/>
      <c r="AE7" s="19"/>
      <c r="AF7" s="19"/>
      <c r="AG7" s="19"/>
      <c r="AH7" s="19">
        <f>X7+Z7+AA7+AG7+AD7+AB7</f>
        <v>819095.27</v>
      </c>
      <c r="AI7" s="19">
        <v>734268.4</v>
      </c>
      <c r="AJ7" s="19">
        <v>98365.73</v>
      </c>
      <c r="AK7" s="19">
        <v>25211.34</v>
      </c>
      <c r="AL7" s="19">
        <v>289547.06</v>
      </c>
      <c r="AM7" s="19"/>
      <c r="AN7" s="19"/>
      <c r="AO7" s="19"/>
      <c r="AP7" s="19">
        <f t="shared" ref="AP7:AP12" si="0">AI7+AJ7+AK7+AL7+AM7+AO7</f>
        <v>1147392.53</v>
      </c>
      <c r="AQ7" s="19"/>
      <c r="AR7" s="19"/>
      <c r="AS7" s="19">
        <v>31323.599999999999</v>
      </c>
      <c r="AT7" s="19"/>
      <c r="AU7" s="19"/>
      <c r="AV7" s="19"/>
      <c r="AW7" s="19"/>
      <c r="AX7" s="19"/>
      <c r="AY7" s="19"/>
      <c r="AZ7" s="19"/>
      <c r="BA7" s="19"/>
      <c r="BB7" s="19">
        <f t="shared" ref="BB7:BB12" si="1">AS7+BA7</f>
        <v>31323.599999999999</v>
      </c>
      <c r="BC7" s="19">
        <v>863420.48</v>
      </c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>
        <v>284217.18</v>
      </c>
      <c r="BO7" s="19">
        <v>79720.17</v>
      </c>
      <c r="BP7" s="19"/>
      <c r="BQ7" s="19"/>
      <c r="BR7" s="19"/>
      <c r="BS7" s="19"/>
      <c r="BT7" s="19">
        <f t="shared" ref="BT7:BT12" si="2">BC7+BN7+BO7+BQ7+BS7</f>
        <v>1227357.8299999998</v>
      </c>
      <c r="BU7" s="19">
        <v>3135.13</v>
      </c>
      <c r="BV7" s="19"/>
      <c r="BW7" s="19"/>
      <c r="BX7" s="19">
        <v>39985.599999999999</v>
      </c>
      <c r="BY7" s="19">
        <f t="shared" ref="BY7:BY12" si="3">BU7+BX7</f>
        <v>43120.729999999996</v>
      </c>
      <c r="BZ7" s="19">
        <v>133545.81</v>
      </c>
      <c r="CA7" s="19"/>
      <c r="CB7" s="19"/>
      <c r="CC7" s="19">
        <v>0</v>
      </c>
      <c r="CD7" s="19">
        <f t="shared" ref="CD7:CD12" si="4">BZ7+CA7+CC7</f>
        <v>133545.81</v>
      </c>
      <c r="CE7" s="19"/>
      <c r="CF7" s="19"/>
      <c r="CG7" s="55">
        <f>CE7+CF7</f>
        <v>0</v>
      </c>
      <c r="CH7" s="19">
        <f>S7</f>
        <v>0</v>
      </c>
      <c r="CI7" s="19">
        <f>T7</f>
        <v>0</v>
      </c>
      <c r="CJ7" s="19"/>
      <c r="CK7" s="19">
        <f>V7+AD7+BS7+AO7</f>
        <v>0</v>
      </c>
      <c r="CL7" s="19">
        <f>W7+AH7+AP7+BB7+BT7+BY7+CD7+CG7</f>
        <v>13047990.959999999</v>
      </c>
    </row>
    <row r="8" spans="1:94" s="11" customFormat="1" ht="18" hidden="1" x14ac:dyDescent="0.25">
      <c r="A8" s="56" t="s">
        <v>27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>
        <v>3902.32</v>
      </c>
      <c r="O8" s="19"/>
      <c r="P8" s="19"/>
      <c r="Q8" s="19"/>
      <c r="R8" s="19"/>
      <c r="S8" s="19"/>
      <c r="T8" s="19"/>
      <c r="U8" s="19"/>
      <c r="V8" s="19"/>
      <c r="W8" s="19">
        <f>B8+M8+N8+T8+V8</f>
        <v>3902.32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>
        <f>X8+Z8+AA8+AG8+AD8+AB8</f>
        <v>0</v>
      </c>
      <c r="AI8" s="19"/>
      <c r="AJ8" s="19"/>
      <c r="AK8" s="19"/>
      <c r="AL8" s="19">
        <v>1575.32</v>
      </c>
      <c r="AM8" s="19"/>
      <c r="AN8" s="57"/>
      <c r="AO8" s="19"/>
      <c r="AP8" s="19">
        <f t="shared" si="0"/>
        <v>1575.32</v>
      </c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>
        <f t="shared" si="1"/>
        <v>0</v>
      </c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>
        <v>6236.27</v>
      </c>
      <c r="BP8" s="19"/>
      <c r="BQ8" s="19"/>
      <c r="BR8" s="19"/>
      <c r="BS8" s="19"/>
      <c r="BT8" s="19">
        <f t="shared" si="2"/>
        <v>6236.27</v>
      </c>
      <c r="BU8" s="19"/>
      <c r="BV8" s="19"/>
      <c r="BW8" s="19"/>
      <c r="BX8" s="19">
        <v>198.65</v>
      </c>
      <c r="BY8" s="19">
        <f t="shared" si="3"/>
        <v>198.65</v>
      </c>
      <c r="BZ8" s="19"/>
      <c r="CA8" s="19"/>
      <c r="CB8" s="19"/>
      <c r="CC8" s="19"/>
      <c r="CD8" s="19">
        <f t="shared" si="4"/>
        <v>0</v>
      </c>
      <c r="CE8" s="19"/>
      <c r="CF8" s="19"/>
      <c r="CG8" s="19">
        <f>CE8+CF8</f>
        <v>0</v>
      </c>
      <c r="CH8" s="19">
        <f>S8</f>
        <v>0</v>
      </c>
      <c r="CI8" s="19">
        <f>T8</f>
        <v>0</v>
      </c>
      <c r="CJ8" s="19"/>
      <c r="CK8" s="19">
        <f>V8+AD8+BS8+AO8</f>
        <v>0</v>
      </c>
      <c r="CL8" s="19">
        <f>W8+AH8+AP8+BB8+BT8+BY8+CD8+CG8</f>
        <v>11912.56</v>
      </c>
    </row>
    <row r="9" spans="1:94" s="37" customFormat="1" ht="18" x14ac:dyDescent="0.25">
      <c r="A9" s="36" t="s">
        <v>28</v>
      </c>
      <c r="B9" s="21">
        <f t="shared" ref="B9:N9" si="5">SUM(B7:B8)</f>
        <v>8563587.1199999992</v>
      </c>
      <c r="C9" s="21">
        <f t="shared" si="5"/>
        <v>0</v>
      </c>
      <c r="D9" s="21">
        <f t="shared" si="5"/>
        <v>0</v>
      </c>
      <c r="E9" s="21">
        <f t="shared" si="5"/>
        <v>0</v>
      </c>
      <c r="F9" s="21">
        <f t="shared" si="5"/>
        <v>0</v>
      </c>
      <c r="G9" s="21">
        <f t="shared" si="5"/>
        <v>0</v>
      </c>
      <c r="H9" s="21">
        <f t="shared" si="5"/>
        <v>0</v>
      </c>
      <c r="I9" s="21">
        <f t="shared" si="5"/>
        <v>0</v>
      </c>
      <c r="J9" s="21">
        <f t="shared" si="5"/>
        <v>0</v>
      </c>
      <c r="K9" s="21">
        <f t="shared" si="5"/>
        <v>0</v>
      </c>
      <c r="L9" s="21">
        <f t="shared" si="5"/>
        <v>0</v>
      </c>
      <c r="M9" s="21">
        <f t="shared" si="5"/>
        <v>609743.06999999995</v>
      </c>
      <c r="N9" s="21">
        <f t="shared" si="5"/>
        <v>476727.32</v>
      </c>
      <c r="O9" s="21">
        <f t="shared" ref="O9:S9" si="6">SUM(O7:O8)</f>
        <v>0</v>
      </c>
      <c r="P9" s="21">
        <f t="shared" si="6"/>
        <v>0</v>
      </c>
      <c r="Q9" s="21">
        <f t="shared" si="6"/>
        <v>0</v>
      </c>
      <c r="R9" s="21">
        <f t="shared" si="6"/>
        <v>0</v>
      </c>
      <c r="S9" s="21">
        <f t="shared" si="6"/>
        <v>0</v>
      </c>
      <c r="T9" s="21">
        <f>SUM(T7:T8)</f>
        <v>0</v>
      </c>
      <c r="U9" s="21">
        <f t="shared" ref="U9:V9" si="7">SUM(U7:U8)</f>
        <v>0</v>
      </c>
      <c r="V9" s="21">
        <f t="shared" si="7"/>
        <v>0</v>
      </c>
      <c r="W9" s="21">
        <f>SUM(W7:W8)</f>
        <v>9650057.5099999998</v>
      </c>
      <c r="X9" s="21">
        <f t="shared" ref="X9:AM9" si="8">SUM(X7:X8)</f>
        <v>460168.5</v>
      </c>
      <c r="Y9" s="21">
        <f t="shared" si="8"/>
        <v>0</v>
      </c>
      <c r="Z9" s="21">
        <f t="shared" si="8"/>
        <v>0</v>
      </c>
      <c r="AA9" s="21">
        <f t="shared" si="8"/>
        <v>101794.46</v>
      </c>
      <c r="AB9" s="21">
        <f t="shared" si="8"/>
        <v>257132.31</v>
      </c>
      <c r="AC9" s="21">
        <f t="shared" si="8"/>
        <v>0</v>
      </c>
      <c r="AD9" s="21">
        <f t="shared" si="8"/>
        <v>0</v>
      </c>
      <c r="AE9" s="21">
        <f t="shared" si="8"/>
        <v>0</v>
      </c>
      <c r="AF9" s="21">
        <f t="shared" si="8"/>
        <v>0</v>
      </c>
      <c r="AG9" s="21">
        <f t="shared" si="8"/>
        <v>0</v>
      </c>
      <c r="AH9" s="21">
        <f t="shared" si="8"/>
        <v>819095.27</v>
      </c>
      <c r="AI9" s="21">
        <f t="shared" si="8"/>
        <v>734268.4</v>
      </c>
      <c r="AJ9" s="21">
        <f t="shared" si="8"/>
        <v>98365.73</v>
      </c>
      <c r="AK9" s="21">
        <f t="shared" si="8"/>
        <v>25211.34</v>
      </c>
      <c r="AL9" s="21">
        <f t="shared" si="8"/>
        <v>291122.38</v>
      </c>
      <c r="AM9" s="21">
        <f t="shared" si="8"/>
        <v>0</v>
      </c>
      <c r="AN9" s="21">
        <f>SUM(AN7:AN8)</f>
        <v>0</v>
      </c>
      <c r="AO9" s="21">
        <f>AL9+AM9</f>
        <v>291122.38</v>
      </c>
      <c r="AP9" s="21">
        <f>AI9+AJ9+AK9+AO9</f>
        <v>1148967.8500000001</v>
      </c>
      <c r="AQ9" s="21"/>
      <c r="AR9" s="21"/>
      <c r="AS9" s="21">
        <f>SUM(AS7:AS8)</f>
        <v>31323.599999999999</v>
      </c>
      <c r="AT9" s="21">
        <f t="shared" ref="AT9:BA9" si="9">SUM(AT7:AT8)</f>
        <v>0</v>
      </c>
      <c r="AU9" s="21">
        <f t="shared" si="9"/>
        <v>0</v>
      </c>
      <c r="AV9" s="21">
        <f t="shared" si="9"/>
        <v>0</v>
      </c>
      <c r="AW9" s="21">
        <f t="shared" si="9"/>
        <v>0</v>
      </c>
      <c r="AX9" s="21">
        <f t="shared" si="9"/>
        <v>0</v>
      </c>
      <c r="AY9" s="21">
        <f t="shared" si="9"/>
        <v>0</v>
      </c>
      <c r="AZ9" s="21">
        <f t="shared" si="9"/>
        <v>0</v>
      </c>
      <c r="BA9" s="21">
        <f t="shared" si="9"/>
        <v>0</v>
      </c>
      <c r="BB9" s="21">
        <f t="shared" si="1"/>
        <v>31323.599999999999</v>
      </c>
      <c r="BC9" s="21">
        <f>SUM(BC7:BC8)</f>
        <v>863420.48</v>
      </c>
      <c r="BD9" s="21">
        <f t="shared" ref="BD9:BS9" si="10">SUM(BD7:BD8)</f>
        <v>0</v>
      </c>
      <c r="BE9" s="21">
        <f t="shared" si="10"/>
        <v>0</v>
      </c>
      <c r="BF9" s="21">
        <f t="shared" si="10"/>
        <v>0</v>
      </c>
      <c r="BG9" s="21">
        <f t="shared" si="10"/>
        <v>0</v>
      </c>
      <c r="BH9" s="21">
        <f t="shared" si="10"/>
        <v>0</v>
      </c>
      <c r="BI9" s="21">
        <f t="shared" si="10"/>
        <v>0</v>
      </c>
      <c r="BJ9" s="21">
        <f t="shared" si="10"/>
        <v>0</v>
      </c>
      <c r="BK9" s="21">
        <f t="shared" si="10"/>
        <v>0</v>
      </c>
      <c r="BL9" s="21">
        <f t="shared" si="10"/>
        <v>0</v>
      </c>
      <c r="BM9" s="21">
        <f t="shared" si="10"/>
        <v>0</v>
      </c>
      <c r="BN9" s="21">
        <f>SUM(BN7:BN8)</f>
        <v>284217.18</v>
      </c>
      <c r="BO9" s="21">
        <f>SUM(BO7:BO8)</f>
        <v>85956.44</v>
      </c>
      <c r="BP9" s="21">
        <f t="shared" si="10"/>
        <v>0</v>
      </c>
      <c r="BQ9" s="21">
        <f t="shared" si="10"/>
        <v>0</v>
      </c>
      <c r="BR9" s="21">
        <f t="shared" si="10"/>
        <v>0</v>
      </c>
      <c r="BS9" s="21">
        <f t="shared" si="10"/>
        <v>0</v>
      </c>
      <c r="BT9" s="21">
        <f t="shared" si="2"/>
        <v>1233594.0999999999</v>
      </c>
      <c r="BU9" s="21">
        <f>SUM(BU7:BU8)</f>
        <v>3135.13</v>
      </c>
      <c r="BV9" s="21">
        <f>SUM(BV7:BV8)</f>
        <v>0</v>
      </c>
      <c r="BW9" s="21">
        <f>SUM(BW7:BW8)</f>
        <v>0</v>
      </c>
      <c r="BX9" s="21">
        <f>SUM(BX7:BX8)</f>
        <v>40184.25</v>
      </c>
      <c r="BY9" s="21">
        <f t="shared" si="3"/>
        <v>43319.38</v>
      </c>
      <c r="BZ9" s="21">
        <f>SUM(BZ7:BZ8)</f>
        <v>133545.81</v>
      </c>
      <c r="CA9" s="21">
        <f>SUM(CA7:CA8)</f>
        <v>0</v>
      </c>
      <c r="CB9" s="21">
        <f>SUM(CB7:CB8)</f>
        <v>0</v>
      </c>
      <c r="CC9" s="21">
        <f>SUM(CC7:CC8)</f>
        <v>0</v>
      </c>
      <c r="CD9" s="21">
        <f t="shared" si="4"/>
        <v>133545.81</v>
      </c>
      <c r="CE9" s="21">
        <v>0</v>
      </c>
      <c r="CF9" s="21">
        <v>0</v>
      </c>
      <c r="CG9" s="21">
        <v>0</v>
      </c>
      <c r="CH9" s="21">
        <f t="shared" ref="CH9:CL9" si="11">SUM(CH7:CH8)</f>
        <v>0</v>
      </c>
      <c r="CI9" s="21">
        <f t="shared" si="11"/>
        <v>0</v>
      </c>
      <c r="CJ9" s="21">
        <f t="shared" si="11"/>
        <v>0</v>
      </c>
      <c r="CK9" s="21">
        <f t="shared" si="11"/>
        <v>0</v>
      </c>
      <c r="CL9" s="21">
        <f t="shared" si="11"/>
        <v>13059903.52</v>
      </c>
    </row>
    <row r="10" spans="1:94" s="11" customFormat="1" ht="19.5" x14ac:dyDescent="0.3">
      <c r="A10" s="15" t="s">
        <v>29</v>
      </c>
      <c r="B10" s="16">
        <v>297379.03999999998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7"/>
      <c r="V10" s="16"/>
      <c r="W10" s="16">
        <f>B10+M10+N10+P10+T10+R10+V10</f>
        <v>297379.03999999998</v>
      </c>
      <c r="X10" s="16"/>
      <c r="Y10" s="16"/>
      <c r="Z10" s="16"/>
      <c r="AA10" s="16"/>
      <c r="AB10" s="16"/>
      <c r="AC10" s="58"/>
      <c r="AD10" s="16"/>
      <c r="AE10" s="16"/>
      <c r="AF10" s="16"/>
      <c r="AG10" s="16"/>
      <c r="AH10" s="16">
        <f>X10+Z10+AA10+AG10+AD10+AB10</f>
        <v>0</v>
      </c>
      <c r="AI10" s="17"/>
      <c r="AJ10" s="16"/>
      <c r="AK10" s="16"/>
      <c r="AL10" s="16"/>
      <c r="AM10" s="16"/>
      <c r="AN10" s="58"/>
      <c r="AO10" s="21">
        <f t="shared" ref="AO10:AO28" si="12">AL10+AM10</f>
        <v>0</v>
      </c>
      <c r="AP10" s="21">
        <f t="shared" ref="AP10:AP29" si="13">AI10+AJ10+AK10+AO10</f>
        <v>0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>
        <f t="shared" si="1"/>
        <v>0</v>
      </c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8"/>
      <c r="BS10" s="16"/>
      <c r="BT10" s="16">
        <f t="shared" si="2"/>
        <v>0</v>
      </c>
      <c r="BU10" s="16"/>
      <c r="BV10" s="16"/>
      <c r="BW10" s="16"/>
      <c r="BX10" s="16"/>
      <c r="BY10" s="16">
        <f t="shared" si="3"/>
        <v>0</v>
      </c>
      <c r="BZ10" s="16"/>
      <c r="CA10" s="16"/>
      <c r="CB10" s="16"/>
      <c r="CC10" s="16"/>
      <c r="CD10" s="16">
        <f t="shared" si="4"/>
        <v>0</v>
      </c>
      <c r="CE10" s="16"/>
      <c r="CF10" s="16"/>
      <c r="CG10" s="19">
        <f>CE10+CF10</f>
        <v>0</v>
      </c>
      <c r="CH10" s="16">
        <f t="shared" ref="CH10:CI12" si="14">S10</f>
        <v>0</v>
      </c>
      <c r="CI10" s="16">
        <f t="shared" si="14"/>
        <v>0</v>
      </c>
      <c r="CJ10" s="16">
        <f t="shared" ref="CJ10:CK12" si="15">U10+AC10+BR10+AN10</f>
        <v>0</v>
      </c>
      <c r="CK10" s="16">
        <f t="shared" si="15"/>
        <v>0</v>
      </c>
      <c r="CL10" s="19">
        <f>W10+AH10+AP10+BB10+BT10+BY10+CD10+CG10</f>
        <v>297379.03999999998</v>
      </c>
      <c r="CM10" s="4"/>
      <c r="CN10" s="37"/>
      <c r="CO10" s="37"/>
      <c r="CP10" s="4"/>
    </row>
    <row r="11" spans="1:94" s="11" customFormat="1" ht="19.5" x14ac:dyDescent="0.3">
      <c r="A11" s="15" t="s">
        <v>30</v>
      </c>
      <c r="B11" s="16">
        <v>7633701.8799999999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v>497500.1</v>
      </c>
      <c r="N11" s="16">
        <v>584308.11</v>
      </c>
      <c r="O11" s="16"/>
      <c r="P11" s="16"/>
      <c r="Q11" s="16"/>
      <c r="R11" s="16"/>
      <c r="S11" s="16"/>
      <c r="T11" s="16"/>
      <c r="U11" s="27"/>
      <c r="V11" s="20"/>
      <c r="W11" s="16">
        <f>B11+M11+N11+P11+T11+R11+V11</f>
        <v>8715510.0899999999</v>
      </c>
      <c r="X11" s="16">
        <v>711808.85</v>
      </c>
      <c r="Y11" s="16"/>
      <c r="Z11" s="16"/>
      <c r="AA11" s="16">
        <v>134988.78</v>
      </c>
      <c r="AB11" s="16">
        <v>434266.4</v>
      </c>
      <c r="AC11" s="59"/>
      <c r="AD11" s="16"/>
      <c r="AE11" s="16"/>
      <c r="AF11" s="16"/>
      <c r="AG11" s="16"/>
      <c r="AH11" s="16">
        <f>X11+Z11+AA11+AG11+AD11+AB11</f>
        <v>1281064.03</v>
      </c>
      <c r="AI11" s="16">
        <v>638620.13</v>
      </c>
      <c r="AJ11" s="16">
        <v>88278.46</v>
      </c>
      <c r="AK11" s="16">
        <v>54889.08</v>
      </c>
      <c r="AL11" s="16">
        <v>122944.56</v>
      </c>
      <c r="AM11" s="16">
        <v>191451.54</v>
      </c>
      <c r="AN11" s="60"/>
      <c r="AO11" s="21">
        <f t="shared" si="12"/>
        <v>314396.09999999998</v>
      </c>
      <c r="AP11" s="21">
        <f t="shared" si="13"/>
        <v>1096183.77</v>
      </c>
      <c r="AQ11" s="16"/>
      <c r="AR11" s="16"/>
      <c r="AS11" s="16">
        <v>33760.559999999998</v>
      </c>
      <c r="AT11" s="16"/>
      <c r="AU11" s="16"/>
      <c r="AV11" s="16"/>
      <c r="AW11" s="16"/>
      <c r="AX11" s="16"/>
      <c r="AY11" s="16"/>
      <c r="AZ11" s="16"/>
      <c r="BA11" s="16"/>
      <c r="BB11" s="16">
        <f t="shared" si="1"/>
        <v>33760.559999999998</v>
      </c>
      <c r="BC11" s="16">
        <v>865002.56</v>
      </c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>
        <v>230399.92</v>
      </c>
      <c r="BO11" s="16">
        <v>118907.39</v>
      </c>
      <c r="BP11" s="16"/>
      <c r="BQ11" s="16"/>
      <c r="BR11" s="61"/>
      <c r="BS11" s="61"/>
      <c r="BT11" s="16">
        <f t="shared" si="2"/>
        <v>1214309.8699999999</v>
      </c>
      <c r="BU11" s="16">
        <v>6159.23</v>
      </c>
      <c r="BV11" s="16"/>
      <c r="BW11" s="16"/>
      <c r="BX11" s="16">
        <v>43205.08</v>
      </c>
      <c r="BY11" s="16">
        <f t="shared" si="3"/>
        <v>49364.31</v>
      </c>
      <c r="BZ11" s="16">
        <v>47490.65</v>
      </c>
      <c r="CA11" s="16">
        <v>106034.16</v>
      </c>
      <c r="CB11" s="16">
        <v>0</v>
      </c>
      <c r="CC11" s="16"/>
      <c r="CD11" s="16">
        <f t="shared" si="4"/>
        <v>153524.81</v>
      </c>
      <c r="CE11" s="16"/>
      <c r="CF11" s="16"/>
      <c r="CG11" s="19">
        <f>CE11+CF11</f>
        <v>0</v>
      </c>
      <c r="CH11" s="16">
        <f t="shared" si="14"/>
        <v>0</v>
      </c>
      <c r="CI11" s="16">
        <f t="shared" si="14"/>
        <v>0</v>
      </c>
      <c r="CJ11" s="16">
        <f t="shared" si="15"/>
        <v>0</v>
      </c>
      <c r="CK11" s="16">
        <f t="shared" si="15"/>
        <v>314396.09999999998</v>
      </c>
      <c r="CL11" s="19">
        <f>W11+AH11+AP11+BB11+BT11+BY11+CD11+CG11</f>
        <v>12543717.439999999</v>
      </c>
      <c r="CM11" s="37"/>
      <c r="CN11" s="37"/>
      <c r="CO11" s="37"/>
      <c r="CP11" s="37"/>
    </row>
    <row r="12" spans="1:94" s="11" customFormat="1" ht="19.5" x14ac:dyDescent="0.3">
      <c r="A12" s="15" t="s">
        <v>31</v>
      </c>
      <c r="B12" s="16">
        <v>4766796.6399999997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v>185226.25</v>
      </c>
      <c r="N12" s="16">
        <v>431159.71</v>
      </c>
      <c r="O12" s="16"/>
      <c r="P12" s="16"/>
      <c r="Q12" s="16"/>
      <c r="R12" s="16"/>
      <c r="S12" s="16"/>
      <c r="T12" s="16"/>
      <c r="U12" s="20"/>
      <c r="V12" s="20"/>
      <c r="W12" s="16">
        <f>B12+M12+N12+P12+T12+R12+V12</f>
        <v>5383182.5999999996</v>
      </c>
      <c r="X12" s="16">
        <v>167249.94</v>
      </c>
      <c r="Y12" s="16"/>
      <c r="Z12" s="16"/>
      <c r="AA12" s="16">
        <v>107572.84</v>
      </c>
      <c r="AB12" s="16">
        <v>45381.66</v>
      </c>
      <c r="AC12" s="16"/>
      <c r="AD12" s="16"/>
      <c r="AE12" s="16"/>
      <c r="AF12" s="16"/>
      <c r="AG12" s="16"/>
      <c r="AH12" s="16">
        <f>X12+Z12+AA12+AG12+AD12+AB12</f>
        <v>320204.44000000006</v>
      </c>
      <c r="AI12" s="16">
        <v>580080.79</v>
      </c>
      <c r="AJ12" s="16">
        <v>120310.77</v>
      </c>
      <c r="AK12" s="16">
        <v>65539.199999999997</v>
      </c>
      <c r="AL12" s="16">
        <v>119859.17</v>
      </c>
      <c r="AM12" s="16"/>
      <c r="AN12" s="16"/>
      <c r="AO12" s="21">
        <f t="shared" si="12"/>
        <v>119859.17</v>
      </c>
      <c r="AP12" s="21">
        <f t="shared" si="13"/>
        <v>885789.93</v>
      </c>
      <c r="AQ12" s="16"/>
      <c r="AR12" s="16"/>
      <c r="AS12" s="16">
        <v>33760.559999999998</v>
      </c>
      <c r="AT12" s="16"/>
      <c r="AU12" s="16"/>
      <c r="AV12" s="16"/>
      <c r="AW12" s="16"/>
      <c r="AX12" s="16"/>
      <c r="AY12" s="16"/>
      <c r="AZ12" s="16"/>
      <c r="BA12" s="16"/>
      <c r="BB12" s="16">
        <f t="shared" si="1"/>
        <v>33760.559999999998</v>
      </c>
      <c r="BC12" s="16">
        <v>517545.85</v>
      </c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>
        <v>88751.679999999993</v>
      </c>
      <c r="BO12" s="16">
        <v>125907.67</v>
      </c>
      <c r="BP12" s="16"/>
      <c r="BQ12" s="16"/>
      <c r="BR12" s="18"/>
      <c r="BS12" s="16"/>
      <c r="BT12" s="16">
        <f t="shared" si="2"/>
        <v>732205.20000000007</v>
      </c>
      <c r="BU12" s="16">
        <v>6274.56</v>
      </c>
      <c r="BV12" s="16"/>
      <c r="BW12" s="16"/>
      <c r="BX12" s="16">
        <v>47331.83</v>
      </c>
      <c r="BY12" s="16">
        <f t="shared" si="3"/>
        <v>53606.39</v>
      </c>
      <c r="BZ12" s="16">
        <v>47490.65</v>
      </c>
      <c r="CA12" s="16">
        <v>106034.16</v>
      </c>
      <c r="CB12" s="16">
        <v>0</v>
      </c>
      <c r="CC12" s="16"/>
      <c r="CD12" s="16">
        <f t="shared" si="4"/>
        <v>153524.81</v>
      </c>
      <c r="CE12" s="16"/>
      <c r="CF12" s="16"/>
      <c r="CG12" s="19">
        <f>CE12+CF12</f>
        <v>0</v>
      </c>
      <c r="CH12" s="16">
        <f t="shared" si="14"/>
        <v>0</v>
      </c>
      <c r="CI12" s="16">
        <f t="shared" si="14"/>
        <v>0</v>
      </c>
      <c r="CJ12" s="16">
        <f t="shared" si="15"/>
        <v>0</v>
      </c>
      <c r="CK12" s="16">
        <f t="shared" si="15"/>
        <v>119859.17</v>
      </c>
      <c r="CL12" s="19">
        <f>W12+AH12+AP12+BB12+BT12+BY12+CD12+CG12</f>
        <v>7562273.9299999988</v>
      </c>
      <c r="CM12" s="4"/>
      <c r="CN12" s="37"/>
      <c r="CO12" s="37"/>
      <c r="CP12" s="4"/>
    </row>
    <row r="13" spans="1:94" s="37" customFormat="1" ht="18.75" thickBot="1" x14ac:dyDescent="0.3">
      <c r="A13" s="17" t="s">
        <v>32</v>
      </c>
      <c r="B13" s="21">
        <f t="shared" ref="B13:W13" si="16">SUM(B9:B12)</f>
        <v>21261464.68</v>
      </c>
      <c r="C13" s="21">
        <f t="shared" si="16"/>
        <v>0</v>
      </c>
      <c r="D13" s="21">
        <f t="shared" si="16"/>
        <v>0</v>
      </c>
      <c r="E13" s="21">
        <f t="shared" si="16"/>
        <v>0</v>
      </c>
      <c r="F13" s="21">
        <f t="shared" si="16"/>
        <v>0</v>
      </c>
      <c r="G13" s="21">
        <f t="shared" si="16"/>
        <v>0</v>
      </c>
      <c r="H13" s="21">
        <f t="shared" si="16"/>
        <v>0</v>
      </c>
      <c r="I13" s="21">
        <f t="shared" si="16"/>
        <v>0</v>
      </c>
      <c r="J13" s="21">
        <f t="shared" si="16"/>
        <v>0</v>
      </c>
      <c r="K13" s="21">
        <f t="shared" si="16"/>
        <v>0</v>
      </c>
      <c r="L13" s="21">
        <f t="shared" si="16"/>
        <v>0</v>
      </c>
      <c r="M13" s="21">
        <f t="shared" si="16"/>
        <v>1292469.42</v>
      </c>
      <c r="N13" s="21">
        <f t="shared" si="16"/>
        <v>1492195.14</v>
      </c>
      <c r="O13" s="21">
        <f t="shared" si="16"/>
        <v>0</v>
      </c>
      <c r="P13" s="21">
        <f t="shared" si="16"/>
        <v>0</v>
      </c>
      <c r="Q13" s="21">
        <f t="shared" si="16"/>
        <v>0</v>
      </c>
      <c r="R13" s="21">
        <f t="shared" si="16"/>
        <v>0</v>
      </c>
      <c r="S13" s="21">
        <f t="shared" si="16"/>
        <v>0</v>
      </c>
      <c r="T13" s="21">
        <f t="shared" si="16"/>
        <v>0</v>
      </c>
      <c r="U13" s="21">
        <f t="shared" si="16"/>
        <v>0</v>
      </c>
      <c r="V13" s="21">
        <f t="shared" si="16"/>
        <v>0</v>
      </c>
      <c r="W13" s="21">
        <f t="shared" si="16"/>
        <v>24046129.240000002</v>
      </c>
      <c r="X13" s="21">
        <f t="shared" ref="X13:BS13" si="17">SUM(X9:X12)</f>
        <v>1339227.29</v>
      </c>
      <c r="Y13" s="21">
        <f t="shared" si="17"/>
        <v>0</v>
      </c>
      <c r="Z13" s="21">
        <f t="shared" si="17"/>
        <v>0</v>
      </c>
      <c r="AA13" s="21">
        <f t="shared" si="17"/>
        <v>344356.07999999996</v>
      </c>
      <c r="AB13" s="21">
        <f t="shared" si="17"/>
        <v>736780.37</v>
      </c>
      <c r="AC13" s="21">
        <f t="shared" si="17"/>
        <v>0</v>
      </c>
      <c r="AD13" s="21">
        <f t="shared" si="17"/>
        <v>0</v>
      </c>
      <c r="AE13" s="21">
        <f t="shared" si="17"/>
        <v>0</v>
      </c>
      <c r="AF13" s="21">
        <f t="shared" si="17"/>
        <v>0</v>
      </c>
      <c r="AG13" s="21">
        <f t="shared" si="17"/>
        <v>0</v>
      </c>
      <c r="AH13" s="21">
        <f t="shared" si="17"/>
        <v>2420363.7399999998</v>
      </c>
      <c r="AI13" s="21">
        <f t="shared" si="17"/>
        <v>1952969.32</v>
      </c>
      <c r="AJ13" s="21">
        <f t="shared" si="17"/>
        <v>306954.96000000002</v>
      </c>
      <c r="AK13" s="21">
        <f t="shared" si="17"/>
        <v>145639.62</v>
      </c>
      <c r="AL13" s="21">
        <f t="shared" si="17"/>
        <v>533926.11</v>
      </c>
      <c r="AM13" s="21">
        <f t="shared" si="17"/>
        <v>191451.54</v>
      </c>
      <c r="AN13" s="21">
        <f t="shared" si="17"/>
        <v>0</v>
      </c>
      <c r="AO13" s="21">
        <f t="shared" si="12"/>
        <v>725377.65</v>
      </c>
      <c r="AP13" s="21">
        <f t="shared" si="13"/>
        <v>3130941.5500000003</v>
      </c>
      <c r="AQ13" s="21">
        <f t="shared" si="17"/>
        <v>0</v>
      </c>
      <c r="AR13" s="21">
        <f t="shared" si="17"/>
        <v>0</v>
      </c>
      <c r="AS13" s="21">
        <f t="shared" si="17"/>
        <v>98844.72</v>
      </c>
      <c r="AT13" s="21">
        <f t="shared" si="17"/>
        <v>0</v>
      </c>
      <c r="AU13" s="21">
        <f t="shared" si="17"/>
        <v>0</v>
      </c>
      <c r="AV13" s="21">
        <f t="shared" si="17"/>
        <v>0</v>
      </c>
      <c r="AW13" s="21">
        <f t="shared" si="17"/>
        <v>0</v>
      </c>
      <c r="AX13" s="21">
        <f t="shared" si="17"/>
        <v>0</v>
      </c>
      <c r="AY13" s="21">
        <f t="shared" si="17"/>
        <v>0</v>
      </c>
      <c r="AZ13" s="21">
        <f t="shared" si="17"/>
        <v>0</v>
      </c>
      <c r="BA13" s="21">
        <f t="shared" si="17"/>
        <v>0</v>
      </c>
      <c r="BB13" s="21">
        <f t="shared" si="17"/>
        <v>98844.72</v>
      </c>
      <c r="BC13" s="21">
        <f t="shared" si="17"/>
        <v>2245968.89</v>
      </c>
      <c r="BD13" s="21">
        <f t="shared" si="17"/>
        <v>0</v>
      </c>
      <c r="BE13" s="21">
        <f t="shared" si="17"/>
        <v>0</v>
      </c>
      <c r="BF13" s="21">
        <f t="shared" si="17"/>
        <v>0</v>
      </c>
      <c r="BG13" s="21">
        <f t="shared" si="17"/>
        <v>0</v>
      </c>
      <c r="BH13" s="21">
        <f t="shared" si="17"/>
        <v>0</v>
      </c>
      <c r="BI13" s="21">
        <f t="shared" si="17"/>
        <v>0</v>
      </c>
      <c r="BJ13" s="21">
        <f t="shared" si="17"/>
        <v>0</v>
      </c>
      <c r="BK13" s="21">
        <f t="shared" si="17"/>
        <v>0</v>
      </c>
      <c r="BL13" s="21">
        <f t="shared" si="17"/>
        <v>0</v>
      </c>
      <c r="BM13" s="21">
        <f t="shared" si="17"/>
        <v>0</v>
      </c>
      <c r="BN13" s="22">
        <f t="shared" si="17"/>
        <v>603368.78</v>
      </c>
      <c r="BO13" s="22">
        <f t="shared" si="17"/>
        <v>330771.5</v>
      </c>
      <c r="BP13" s="21">
        <f t="shared" si="17"/>
        <v>0</v>
      </c>
      <c r="BQ13" s="21">
        <f t="shared" si="17"/>
        <v>0</v>
      </c>
      <c r="BR13" s="21">
        <f t="shared" si="17"/>
        <v>0</v>
      </c>
      <c r="BS13" s="21">
        <f t="shared" si="17"/>
        <v>0</v>
      </c>
      <c r="BT13" s="21">
        <f t="shared" ref="BT13:CL13" si="18">SUM(BT9:BT12)</f>
        <v>3180109.17</v>
      </c>
      <c r="BU13" s="21">
        <f>SUM(BU9:BU12)</f>
        <v>15568.920000000002</v>
      </c>
      <c r="BV13" s="21">
        <f t="shared" si="18"/>
        <v>0</v>
      </c>
      <c r="BW13" s="21">
        <f t="shared" si="18"/>
        <v>0</v>
      </c>
      <c r="BX13" s="21">
        <f t="shared" si="18"/>
        <v>130721.16</v>
      </c>
      <c r="BY13" s="21">
        <f t="shared" si="18"/>
        <v>146290.08000000002</v>
      </c>
      <c r="BZ13" s="21">
        <f t="shared" si="18"/>
        <v>228527.11</v>
      </c>
      <c r="CA13" s="21">
        <f t="shared" si="18"/>
        <v>212068.32</v>
      </c>
      <c r="CB13" s="21">
        <f t="shared" si="18"/>
        <v>0</v>
      </c>
      <c r="CC13" s="21">
        <f t="shared" si="18"/>
        <v>0</v>
      </c>
      <c r="CD13" s="21">
        <f t="shared" si="18"/>
        <v>440595.43</v>
      </c>
      <c r="CE13" s="21">
        <f t="shared" si="18"/>
        <v>0</v>
      </c>
      <c r="CF13" s="21">
        <f t="shared" si="18"/>
        <v>0</v>
      </c>
      <c r="CG13" s="21">
        <f t="shared" si="18"/>
        <v>0</v>
      </c>
      <c r="CH13" s="21">
        <f t="shared" si="18"/>
        <v>0</v>
      </c>
      <c r="CI13" s="21">
        <f t="shared" si="18"/>
        <v>0</v>
      </c>
      <c r="CJ13" s="21">
        <f t="shared" si="18"/>
        <v>0</v>
      </c>
      <c r="CK13" s="21">
        <f t="shared" si="18"/>
        <v>434255.26999999996</v>
      </c>
      <c r="CL13" s="21">
        <f t="shared" si="18"/>
        <v>33463273.93</v>
      </c>
    </row>
    <row r="14" spans="1:94" s="11" customFormat="1" ht="19.5" thickBot="1" x14ac:dyDescent="0.3">
      <c r="A14" s="15" t="s">
        <v>33</v>
      </c>
      <c r="B14" s="16">
        <v>6417847.1600000001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v>382336.85</v>
      </c>
      <c r="N14" s="23">
        <v>759186.76</v>
      </c>
      <c r="O14" s="24"/>
      <c r="P14" s="16"/>
      <c r="Q14" s="16"/>
      <c r="R14" s="16"/>
      <c r="S14" s="16"/>
      <c r="T14" s="16"/>
      <c r="U14" s="16"/>
      <c r="V14" s="16"/>
      <c r="W14" s="16">
        <f>B14+M14+N14+P14+T14+R14+V14</f>
        <v>7559370.7699999996</v>
      </c>
      <c r="X14" s="16">
        <v>436670.39</v>
      </c>
      <c r="Y14" s="16"/>
      <c r="Z14" s="16"/>
      <c r="AA14" s="16">
        <v>169868.49</v>
      </c>
      <c r="AB14" s="16">
        <v>183880.06</v>
      </c>
      <c r="AC14" s="16">
        <v>0</v>
      </c>
      <c r="AD14" s="16">
        <v>0</v>
      </c>
      <c r="AE14" s="16"/>
      <c r="AF14" s="16"/>
      <c r="AG14" s="16"/>
      <c r="AH14" s="16">
        <f>X14+Z14+AA14+AG14+AD14+AB14</f>
        <v>790418.94</v>
      </c>
      <c r="AI14" s="16">
        <v>580088.02</v>
      </c>
      <c r="AJ14" s="16">
        <v>109072.57</v>
      </c>
      <c r="AK14" s="16">
        <v>57346.8</v>
      </c>
      <c r="AL14" s="16">
        <v>193059.16</v>
      </c>
      <c r="AM14" s="16">
        <v>350201.73</v>
      </c>
      <c r="AN14" s="16"/>
      <c r="AO14" s="21">
        <f t="shared" si="12"/>
        <v>543260.89</v>
      </c>
      <c r="AP14" s="21">
        <f t="shared" si="13"/>
        <v>1289768.2800000003</v>
      </c>
      <c r="AQ14" s="16"/>
      <c r="AR14" s="16"/>
      <c r="AS14" s="16">
        <v>34748.78</v>
      </c>
      <c r="AT14" s="16"/>
      <c r="AU14" s="16"/>
      <c r="AV14" s="16"/>
      <c r="AW14" s="16"/>
      <c r="AX14" s="16"/>
      <c r="AY14" s="16"/>
      <c r="AZ14" s="16"/>
      <c r="BA14" s="16"/>
      <c r="BB14" s="16">
        <f>AS14+BA14</f>
        <v>34748.78</v>
      </c>
      <c r="BC14" s="16">
        <v>666168.34</v>
      </c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>
        <v>226320.6</v>
      </c>
      <c r="BO14" s="25">
        <v>140042.82999999999</v>
      </c>
      <c r="BP14" s="26"/>
      <c r="BQ14" s="16"/>
      <c r="BR14" s="19"/>
      <c r="BS14" s="19"/>
      <c r="BT14" s="16">
        <f t="shared" ref="BT14:BT27" si="19">BC14+BN14+BO14+BQ14+BS14</f>
        <v>1032531.7699999999</v>
      </c>
      <c r="BU14" s="16">
        <v>6514.5</v>
      </c>
      <c r="BV14" s="16"/>
      <c r="BW14" s="16"/>
      <c r="BX14" s="16">
        <v>47421.94</v>
      </c>
      <c r="BY14" s="16">
        <f>BU14+BX14</f>
        <v>53936.44</v>
      </c>
      <c r="BZ14" s="16">
        <v>47490.65</v>
      </c>
      <c r="CA14" s="16">
        <v>105984.37</v>
      </c>
      <c r="CB14" s="16">
        <v>0</v>
      </c>
      <c r="CC14" s="16"/>
      <c r="CD14" s="16">
        <f>BZ14+CA14+CC14</f>
        <v>153475.01999999999</v>
      </c>
      <c r="CE14" s="16"/>
      <c r="CF14" s="16"/>
      <c r="CG14" s="19">
        <f>CE14+CF14</f>
        <v>0</v>
      </c>
      <c r="CH14" s="16">
        <f t="shared" ref="CH14:CI16" si="20">S14</f>
        <v>0</v>
      </c>
      <c r="CI14" s="16">
        <f t="shared" si="20"/>
        <v>0</v>
      </c>
      <c r="CJ14" s="16">
        <f t="shared" ref="CJ14:CK16" si="21">U14+AC14+BR14+AN14</f>
        <v>0</v>
      </c>
      <c r="CK14" s="16">
        <f t="shared" si="21"/>
        <v>543260.89</v>
      </c>
      <c r="CL14" s="19">
        <f>W14+AH14+AP14+BB14+BT14+BY14+CD14+CG14</f>
        <v>10914249.999999996</v>
      </c>
      <c r="CM14" s="4"/>
      <c r="CN14" s="37"/>
      <c r="CO14" s="37"/>
      <c r="CP14" s="4"/>
    </row>
    <row r="15" spans="1:94" s="11" customFormat="1" ht="19.5" x14ac:dyDescent="0.3">
      <c r="A15" s="15" t="s">
        <v>34</v>
      </c>
      <c r="B15" s="16">
        <v>6849821.5199999996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v>39206.86</v>
      </c>
      <c r="N15" s="16">
        <v>646818.56999999995</v>
      </c>
      <c r="O15" s="16"/>
      <c r="P15" s="16"/>
      <c r="Q15" s="16"/>
      <c r="R15" s="16"/>
      <c r="S15" s="16"/>
      <c r="T15" s="16"/>
      <c r="U15" s="16"/>
      <c r="V15" s="20"/>
      <c r="W15" s="16">
        <f>B15+M15+N15+P15+T15+R15+V15</f>
        <v>7535846.9500000002</v>
      </c>
      <c r="X15" s="16">
        <v>296891.69</v>
      </c>
      <c r="Y15" s="16"/>
      <c r="Z15" s="16"/>
      <c r="AA15" s="16">
        <v>142917.21</v>
      </c>
      <c r="AB15" s="16">
        <v>348492.57</v>
      </c>
      <c r="AC15" s="16"/>
      <c r="AD15" s="16"/>
      <c r="AE15" s="16"/>
      <c r="AF15" s="16"/>
      <c r="AG15" s="16"/>
      <c r="AH15" s="16">
        <f>X15+Z15+AA15+AG15+AD15+AB15</f>
        <v>788301.47</v>
      </c>
      <c r="AI15" s="16">
        <v>502389.35</v>
      </c>
      <c r="AJ15" s="16">
        <v>100229.1</v>
      </c>
      <c r="AK15" s="16">
        <v>95304.92</v>
      </c>
      <c r="AL15" s="16">
        <v>121966.48</v>
      </c>
      <c r="AM15" s="16">
        <v>196406.29</v>
      </c>
      <c r="AN15" s="16"/>
      <c r="AO15" s="21">
        <f t="shared" si="12"/>
        <v>318372.77</v>
      </c>
      <c r="AP15" s="21">
        <f t="shared" si="13"/>
        <v>1016296.14</v>
      </c>
      <c r="AQ15" s="16"/>
      <c r="AR15" s="16"/>
      <c r="AS15" s="16">
        <v>37966.269999999997</v>
      </c>
      <c r="AT15" s="16"/>
      <c r="AU15" s="16"/>
      <c r="AV15" s="16"/>
      <c r="AW15" s="16"/>
      <c r="AX15" s="16"/>
      <c r="AY15" s="16"/>
      <c r="AZ15" s="16"/>
      <c r="BA15" s="16"/>
      <c r="BB15" s="16">
        <f>AS15+BA15</f>
        <v>37966.269999999997</v>
      </c>
      <c r="BC15" s="16">
        <v>1039518.54</v>
      </c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>
        <v>156215.92000000001</v>
      </c>
      <c r="BO15" s="62">
        <v>121870.04</v>
      </c>
      <c r="BP15" s="16"/>
      <c r="BQ15" s="16"/>
      <c r="BR15" s="18"/>
      <c r="BS15" s="16"/>
      <c r="BT15" s="16">
        <f t="shared" si="19"/>
        <v>1317604.5</v>
      </c>
      <c r="BU15" s="16">
        <v>5229.99</v>
      </c>
      <c r="BV15" s="16"/>
      <c r="BW15" s="16"/>
      <c r="BX15" s="16">
        <v>60627.39</v>
      </c>
      <c r="BY15" s="16">
        <f>BU15+BX15</f>
        <v>65857.38</v>
      </c>
      <c r="BZ15" s="16">
        <v>47490.65</v>
      </c>
      <c r="CA15" s="16">
        <v>105263.24</v>
      </c>
      <c r="CB15" s="16">
        <v>0</v>
      </c>
      <c r="CC15" s="16"/>
      <c r="CD15" s="16">
        <f>BZ15+CA15+CC15</f>
        <v>152753.89000000001</v>
      </c>
      <c r="CE15" s="16"/>
      <c r="CF15" s="16"/>
      <c r="CG15" s="19">
        <f>CE15+CF15</f>
        <v>0</v>
      </c>
      <c r="CH15" s="16">
        <f t="shared" si="20"/>
        <v>0</v>
      </c>
      <c r="CI15" s="16">
        <f t="shared" si="20"/>
        <v>0</v>
      </c>
      <c r="CJ15" s="16">
        <f t="shared" si="21"/>
        <v>0</v>
      </c>
      <c r="CK15" s="16">
        <f t="shared" si="21"/>
        <v>318372.77</v>
      </c>
      <c r="CL15" s="19">
        <f>W15+AH15+AP15+BB15+BT15+BY15+CD15+CG15</f>
        <v>10914626.600000001</v>
      </c>
      <c r="CM15" s="37"/>
      <c r="CN15" s="37"/>
      <c r="CO15" s="37"/>
      <c r="CP15" s="37"/>
    </row>
    <row r="16" spans="1:94" s="11" customFormat="1" ht="19.5" x14ac:dyDescent="0.3">
      <c r="A16" s="15" t="s">
        <v>35</v>
      </c>
      <c r="B16" s="16">
        <v>6525067.21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634408.15</v>
      </c>
      <c r="N16" s="16">
        <v>753154.21</v>
      </c>
      <c r="O16" s="16"/>
      <c r="P16" s="16"/>
      <c r="Q16" s="16"/>
      <c r="R16" s="16"/>
      <c r="S16" s="16"/>
      <c r="T16" s="16"/>
      <c r="U16" s="19"/>
      <c r="V16" s="16"/>
      <c r="W16" s="16">
        <f>B16+M16+N16+P16+T16+R16+V16</f>
        <v>7912629.5700000003</v>
      </c>
      <c r="X16" s="16">
        <v>329224.63</v>
      </c>
      <c r="Y16" s="16"/>
      <c r="Z16" s="16"/>
      <c r="AA16" s="16">
        <v>156658.01999999999</v>
      </c>
      <c r="AB16" s="16">
        <v>374094.02</v>
      </c>
      <c r="AC16" s="16"/>
      <c r="AD16" s="16"/>
      <c r="AE16" s="16"/>
      <c r="AF16" s="16"/>
      <c r="AG16" s="16"/>
      <c r="AH16" s="16">
        <f>X16+Z16+AA16+AG16+AD16+AB16</f>
        <v>859976.67</v>
      </c>
      <c r="AI16" s="16">
        <v>641601.31999999995</v>
      </c>
      <c r="AJ16" s="16">
        <v>145430.1</v>
      </c>
      <c r="AK16" s="16">
        <v>99947.28</v>
      </c>
      <c r="AL16" s="16">
        <v>156720.20000000001</v>
      </c>
      <c r="AM16" s="16">
        <v>194820.77</v>
      </c>
      <c r="AN16" s="16"/>
      <c r="AO16" s="21">
        <f t="shared" si="12"/>
        <v>351540.97</v>
      </c>
      <c r="AP16" s="21">
        <f t="shared" si="13"/>
        <v>1238519.67</v>
      </c>
      <c r="AQ16" s="16"/>
      <c r="AR16" s="16"/>
      <c r="AS16" s="16">
        <v>33760.559999999998</v>
      </c>
      <c r="AT16" s="16"/>
      <c r="AU16" s="16"/>
      <c r="AV16" s="16"/>
      <c r="AW16" s="16"/>
      <c r="AX16" s="16"/>
      <c r="AY16" s="16"/>
      <c r="AZ16" s="16"/>
      <c r="BA16" s="16"/>
      <c r="BB16" s="16">
        <f>AS16+BA16</f>
        <v>33760.559999999998</v>
      </c>
      <c r="BC16" s="16">
        <v>892263.04</v>
      </c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>
        <v>200294.64</v>
      </c>
      <c r="BO16" s="16">
        <v>152278.03</v>
      </c>
      <c r="BP16" s="16"/>
      <c r="BQ16" s="16"/>
      <c r="BR16" s="27"/>
      <c r="BS16" s="16"/>
      <c r="BT16" s="16">
        <f t="shared" si="19"/>
        <v>1244835.7100000002</v>
      </c>
      <c r="BU16" s="16">
        <v>2192.21</v>
      </c>
      <c r="BV16" s="16"/>
      <c r="BW16" s="16"/>
      <c r="BX16" s="16">
        <v>58614.25</v>
      </c>
      <c r="BY16" s="16">
        <f>BU16+BX16</f>
        <v>60806.46</v>
      </c>
      <c r="BZ16" s="16">
        <v>47490.65</v>
      </c>
      <c r="CA16" s="16">
        <v>106034.16</v>
      </c>
      <c r="CB16" s="16">
        <v>0</v>
      </c>
      <c r="CC16" s="16"/>
      <c r="CD16" s="16">
        <f>BZ16+CA16+CC16</f>
        <v>153524.81</v>
      </c>
      <c r="CE16" s="16"/>
      <c r="CF16" s="16"/>
      <c r="CG16" s="19">
        <f>CE16+CF16</f>
        <v>0</v>
      </c>
      <c r="CH16" s="16">
        <f t="shared" si="20"/>
        <v>0</v>
      </c>
      <c r="CI16" s="16">
        <f t="shared" si="20"/>
        <v>0</v>
      </c>
      <c r="CJ16" s="16">
        <f t="shared" si="21"/>
        <v>0</v>
      </c>
      <c r="CK16" s="16">
        <f t="shared" si="21"/>
        <v>351540.97</v>
      </c>
      <c r="CL16" s="19">
        <f>W16+AH16+AP16+BB16+BT16+BY16+CD16+CG16</f>
        <v>11504053.450000003</v>
      </c>
      <c r="CM16" s="4"/>
      <c r="CN16" s="37"/>
      <c r="CO16" s="37"/>
      <c r="CP16" s="4"/>
    </row>
    <row r="17" spans="1:94" s="37" customFormat="1" ht="18" x14ac:dyDescent="0.25">
      <c r="A17" s="17" t="s">
        <v>36</v>
      </c>
      <c r="B17" s="21">
        <f t="shared" ref="B17:U17" si="22">SUM(B14:B16)</f>
        <v>19792735.890000001</v>
      </c>
      <c r="C17" s="21">
        <f t="shared" si="22"/>
        <v>0</v>
      </c>
      <c r="D17" s="21">
        <f t="shared" si="22"/>
        <v>0</v>
      </c>
      <c r="E17" s="21">
        <f t="shared" si="22"/>
        <v>0</v>
      </c>
      <c r="F17" s="21">
        <f t="shared" si="22"/>
        <v>0</v>
      </c>
      <c r="G17" s="21">
        <f t="shared" si="22"/>
        <v>0</v>
      </c>
      <c r="H17" s="21">
        <f t="shared" si="22"/>
        <v>0</v>
      </c>
      <c r="I17" s="21">
        <f t="shared" si="22"/>
        <v>0</v>
      </c>
      <c r="J17" s="21">
        <f t="shared" si="22"/>
        <v>0</v>
      </c>
      <c r="K17" s="21">
        <f t="shared" si="22"/>
        <v>0</v>
      </c>
      <c r="L17" s="21">
        <f t="shared" si="22"/>
        <v>0</v>
      </c>
      <c r="M17" s="21">
        <f t="shared" si="22"/>
        <v>1055951.8599999999</v>
      </c>
      <c r="N17" s="21">
        <f t="shared" si="22"/>
        <v>2159159.54</v>
      </c>
      <c r="O17" s="21">
        <f t="shared" si="22"/>
        <v>0</v>
      </c>
      <c r="P17" s="21">
        <f t="shared" si="22"/>
        <v>0</v>
      </c>
      <c r="Q17" s="21">
        <f t="shared" si="22"/>
        <v>0</v>
      </c>
      <c r="R17" s="21">
        <f t="shared" si="22"/>
        <v>0</v>
      </c>
      <c r="S17" s="21">
        <f t="shared" si="22"/>
        <v>0</v>
      </c>
      <c r="T17" s="21">
        <f t="shared" si="22"/>
        <v>0</v>
      </c>
      <c r="U17" s="21">
        <f t="shared" si="22"/>
        <v>0</v>
      </c>
      <c r="V17" s="21">
        <f t="shared" ref="V17:AR17" si="23">SUM(V14:V16)</f>
        <v>0</v>
      </c>
      <c r="W17" s="21">
        <f t="shared" si="23"/>
        <v>23007847.289999999</v>
      </c>
      <c r="X17" s="21">
        <f t="shared" si="23"/>
        <v>1062786.71</v>
      </c>
      <c r="Y17" s="21">
        <f t="shared" si="23"/>
        <v>0</v>
      </c>
      <c r="Z17" s="21">
        <f t="shared" si="23"/>
        <v>0</v>
      </c>
      <c r="AA17" s="21">
        <f t="shared" si="23"/>
        <v>469443.72</v>
      </c>
      <c r="AB17" s="21">
        <f t="shared" si="23"/>
        <v>906466.65</v>
      </c>
      <c r="AC17" s="21">
        <f>SUM(AC14:AC16)</f>
        <v>0</v>
      </c>
      <c r="AD17" s="21">
        <f t="shared" si="23"/>
        <v>0</v>
      </c>
      <c r="AE17" s="21">
        <f t="shared" si="23"/>
        <v>0</v>
      </c>
      <c r="AF17" s="21">
        <f t="shared" si="23"/>
        <v>0</v>
      </c>
      <c r="AG17" s="21">
        <f t="shared" si="23"/>
        <v>0</v>
      </c>
      <c r="AH17" s="21">
        <f t="shared" si="23"/>
        <v>2438697.08</v>
      </c>
      <c r="AI17" s="21">
        <f t="shared" si="23"/>
        <v>1724078.69</v>
      </c>
      <c r="AJ17" s="21">
        <f t="shared" si="23"/>
        <v>354731.77</v>
      </c>
      <c r="AK17" s="21">
        <f t="shared" si="23"/>
        <v>252599</v>
      </c>
      <c r="AL17" s="21">
        <f t="shared" si="23"/>
        <v>471745.84</v>
      </c>
      <c r="AM17" s="21">
        <f t="shared" si="23"/>
        <v>741428.79</v>
      </c>
      <c r="AN17" s="21">
        <f t="shared" si="23"/>
        <v>0</v>
      </c>
      <c r="AO17" s="21">
        <f t="shared" si="12"/>
        <v>1213174.6300000001</v>
      </c>
      <c r="AP17" s="21">
        <f t="shared" si="13"/>
        <v>3544584.09</v>
      </c>
      <c r="AQ17" s="21">
        <f t="shared" si="23"/>
        <v>0</v>
      </c>
      <c r="AR17" s="21">
        <f t="shared" si="23"/>
        <v>0</v>
      </c>
      <c r="AS17" s="21">
        <f t="shared" ref="AS17:BA17" si="24">SUM(AS14:AS16)</f>
        <v>106475.60999999999</v>
      </c>
      <c r="AT17" s="21">
        <f t="shared" si="24"/>
        <v>0</v>
      </c>
      <c r="AU17" s="21">
        <f t="shared" si="24"/>
        <v>0</v>
      </c>
      <c r="AV17" s="21">
        <f t="shared" si="24"/>
        <v>0</v>
      </c>
      <c r="AW17" s="21">
        <f t="shared" si="24"/>
        <v>0</v>
      </c>
      <c r="AX17" s="21">
        <f t="shared" si="24"/>
        <v>0</v>
      </c>
      <c r="AY17" s="21">
        <f t="shared" si="24"/>
        <v>0</v>
      </c>
      <c r="AZ17" s="21">
        <f t="shared" si="24"/>
        <v>0</v>
      </c>
      <c r="BA17" s="21">
        <f t="shared" si="24"/>
        <v>0</v>
      </c>
      <c r="BB17" s="21">
        <f t="shared" ref="BB17:BS17" si="25">SUM(BB14:BB16)</f>
        <v>106475.60999999999</v>
      </c>
      <c r="BC17" s="21">
        <f t="shared" si="25"/>
        <v>2597949.92</v>
      </c>
      <c r="BD17" s="21">
        <f t="shared" si="25"/>
        <v>0</v>
      </c>
      <c r="BE17" s="21">
        <f t="shared" si="25"/>
        <v>0</v>
      </c>
      <c r="BF17" s="21">
        <f t="shared" si="25"/>
        <v>0</v>
      </c>
      <c r="BG17" s="21">
        <f t="shared" si="25"/>
        <v>0</v>
      </c>
      <c r="BH17" s="21">
        <f t="shared" si="25"/>
        <v>0</v>
      </c>
      <c r="BI17" s="21">
        <f t="shared" si="25"/>
        <v>0</v>
      </c>
      <c r="BJ17" s="21">
        <f t="shared" si="25"/>
        <v>0</v>
      </c>
      <c r="BK17" s="21">
        <f t="shared" si="25"/>
        <v>0</v>
      </c>
      <c r="BL17" s="21">
        <f t="shared" si="25"/>
        <v>0</v>
      </c>
      <c r="BM17" s="21">
        <f t="shared" si="25"/>
        <v>0</v>
      </c>
      <c r="BN17" s="21">
        <f t="shared" si="25"/>
        <v>582831.16</v>
      </c>
      <c r="BO17" s="21">
        <f t="shared" si="25"/>
        <v>414190.9</v>
      </c>
      <c r="BP17" s="21">
        <f t="shared" si="25"/>
        <v>0</v>
      </c>
      <c r="BQ17" s="21">
        <f t="shared" si="25"/>
        <v>0</v>
      </c>
      <c r="BR17" s="21">
        <f t="shared" si="25"/>
        <v>0</v>
      </c>
      <c r="BS17" s="21">
        <f t="shared" si="25"/>
        <v>0</v>
      </c>
      <c r="BT17" s="21">
        <f t="shared" si="19"/>
        <v>3594971.98</v>
      </c>
      <c r="BU17" s="21">
        <f>SUM(BU14:BU16)</f>
        <v>13936.7</v>
      </c>
      <c r="BV17" s="21">
        <f t="shared" ref="BV17:CC17" si="26">SUM(BV14:BV16)</f>
        <v>0</v>
      </c>
      <c r="BW17" s="21">
        <f t="shared" si="26"/>
        <v>0</v>
      </c>
      <c r="BX17" s="21">
        <f t="shared" si="26"/>
        <v>166663.58000000002</v>
      </c>
      <c r="BY17" s="21">
        <f t="shared" si="26"/>
        <v>180600.28</v>
      </c>
      <c r="BZ17" s="21">
        <f t="shared" si="26"/>
        <v>142471.95000000001</v>
      </c>
      <c r="CA17" s="21">
        <f t="shared" si="26"/>
        <v>317281.77</v>
      </c>
      <c r="CB17" s="21">
        <f t="shared" si="26"/>
        <v>0</v>
      </c>
      <c r="CC17" s="21">
        <f t="shared" si="26"/>
        <v>0</v>
      </c>
      <c r="CD17" s="21">
        <f>SUM(CD14:CD16)</f>
        <v>459753.72000000003</v>
      </c>
      <c r="CE17" s="21">
        <f t="shared" ref="CE17:CG17" si="27">SUM(CE14:CE16)</f>
        <v>0</v>
      </c>
      <c r="CF17" s="21">
        <f t="shared" si="27"/>
        <v>0</v>
      </c>
      <c r="CG17" s="21">
        <f t="shared" si="27"/>
        <v>0</v>
      </c>
      <c r="CH17" s="21">
        <f t="shared" ref="CH17:CL17" si="28">SUM(CH14:CH16)</f>
        <v>0</v>
      </c>
      <c r="CI17" s="21">
        <f t="shared" si="28"/>
        <v>0</v>
      </c>
      <c r="CJ17" s="21">
        <f t="shared" si="28"/>
        <v>0</v>
      </c>
      <c r="CK17" s="21">
        <f t="shared" si="28"/>
        <v>1213174.6299999999</v>
      </c>
      <c r="CL17" s="21">
        <f t="shared" si="28"/>
        <v>33332930.050000001</v>
      </c>
    </row>
    <row r="18" spans="1:94" s="37" customFormat="1" ht="18" x14ac:dyDescent="0.25">
      <c r="A18" s="17" t="s">
        <v>37</v>
      </c>
      <c r="B18" s="21">
        <f t="shared" ref="B18:AH18" si="29">B13+B17</f>
        <v>41054200.57</v>
      </c>
      <c r="C18" s="21">
        <f t="shared" si="29"/>
        <v>0</v>
      </c>
      <c r="D18" s="21">
        <f t="shared" si="29"/>
        <v>0</v>
      </c>
      <c r="E18" s="21">
        <f t="shared" si="29"/>
        <v>0</v>
      </c>
      <c r="F18" s="21">
        <f t="shared" si="29"/>
        <v>0</v>
      </c>
      <c r="G18" s="21">
        <f t="shared" si="29"/>
        <v>0</v>
      </c>
      <c r="H18" s="21">
        <f t="shared" si="29"/>
        <v>0</v>
      </c>
      <c r="I18" s="21">
        <f t="shared" si="29"/>
        <v>0</v>
      </c>
      <c r="J18" s="21">
        <f t="shared" si="29"/>
        <v>0</v>
      </c>
      <c r="K18" s="21">
        <f t="shared" si="29"/>
        <v>0</v>
      </c>
      <c r="L18" s="21">
        <f t="shared" si="29"/>
        <v>0</v>
      </c>
      <c r="M18" s="21">
        <f t="shared" si="29"/>
        <v>2348421.2799999998</v>
      </c>
      <c r="N18" s="21">
        <f t="shared" si="29"/>
        <v>3651354.6799999997</v>
      </c>
      <c r="O18" s="21">
        <f t="shared" si="29"/>
        <v>0</v>
      </c>
      <c r="P18" s="21">
        <f t="shared" si="29"/>
        <v>0</v>
      </c>
      <c r="Q18" s="21">
        <f t="shared" si="29"/>
        <v>0</v>
      </c>
      <c r="R18" s="21">
        <f t="shared" si="29"/>
        <v>0</v>
      </c>
      <c r="S18" s="21">
        <f t="shared" si="29"/>
        <v>0</v>
      </c>
      <c r="T18" s="21">
        <f t="shared" si="29"/>
        <v>0</v>
      </c>
      <c r="U18" s="21">
        <f t="shared" si="29"/>
        <v>0</v>
      </c>
      <c r="V18" s="21">
        <f t="shared" si="29"/>
        <v>0</v>
      </c>
      <c r="W18" s="21">
        <f t="shared" si="29"/>
        <v>47053976.530000001</v>
      </c>
      <c r="X18" s="21">
        <f t="shared" si="29"/>
        <v>2402014</v>
      </c>
      <c r="Y18" s="21">
        <f t="shared" si="29"/>
        <v>0</v>
      </c>
      <c r="Z18" s="21">
        <f t="shared" si="29"/>
        <v>0</v>
      </c>
      <c r="AA18" s="21">
        <f t="shared" si="29"/>
        <v>813799.79999999993</v>
      </c>
      <c r="AB18" s="21">
        <f t="shared" si="29"/>
        <v>1643247.02</v>
      </c>
      <c r="AC18" s="21">
        <f t="shared" si="29"/>
        <v>0</v>
      </c>
      <c r="AD18" s="21">
        <f t="shared" si="29"/>
        <v>0</v>
      </c>
      <c r="AE18" s="21">
        <f t="shared" si="29"/>
        <v>0</v>
      </c>
      <c r="AF18" s="21">
        <f t="shared" si="29"/>
        <v>0</v>
      </c>
      <c r="AG18" s="21">
        <f t="shared" si="29"/>
        <v>0</v>
      </c>
      <c r="AH18" s="21">
        <f t="shared" si="29"/>
        <v>4859060.82</v>
      </c>
      <c r="AI18" s="21">
        <f t="shared" ref="AI18:AO18" si="30">AI17+AI13</f>
        <v>3677048.01</v>
      </c>
      <c r="AJ18" s="21">
        <f t="shared" si="30"/>
        <v>661686.73</v>
      </c>
      <c r="AK18" s="21">
        <f t="shared" si="30"/>
        <v>398238.62</v>
      </c>
      <c r="AL18" s="21">
        <f t="shared" si="30"/>
        <v>1005671.95</v>
      </c>
      <c r="AM18" s="21">
        <f t="shared" si="30"/>
        <v>932880.33000000007</v>
      </c>
      <c r="AN18" s="21">
        <f t="shared" si="30"/>
        <v>0</v>
      </c>
      <c r="AO18" s="21">
        <f t="shared" si="12"/>
        <v>1938552.28</v>
      </c>
      <c r="AP18" s="21">
        <f t="shared" si="13"/>
        <v>6675525.6400000006</v>
      </c>
      <c r="AQ18" s="21">
        <f t="shared" ref="AQ18:BS18" si="31">AQ13+AQ17</f>
        <v>0</v>
      </c>
      <c r="AR18" s="21">
        <f t="shared" si="31"/>
        <v>0</v>
      </c>
      <c r="AS18" s="21">
        <f t="shared" si="31"/>
        <v>205320.33</v>
      </c>
      <c r="AT18" s="21">
        <f t="shared" si="31"/>
        <v>0</v>
      </c>
      <c r="AU18" s="21">
        <f t="shared" si="31"/>
        <v>0</v>
      </c>
      <c r="AV18" s="21">
        <f t="shared" si="31"/>
        <v>0</v>
      </c>
      <c r="AW18" s="21">
        <f t="shared" si="31"/>
        <v>0</v>
      </c>
      <c r="AX18" s="21">
        <f t="shared" si="31"/>
        <v>0</v>
      </c>
      <c r="AY18" s="21">
        <f t="shared" si="31"/>
        <v>0</v>
      </c>
      <c r="AZ18" s="21">
        <f t="shared" si="31"/>
        <v>0</v>
      </c>
      <c r="BA18" s="21">
        <f t="shared" si="31"/>
        <v>0</v>
      </c>
      <c r="BB18" s="21">
        <f>BB13+BB17</f>
        <v>205320.33</v>
      </c>
      <c r="BC18" s="21">
        <f t="shared" si="31"/>
        <v>4843918.8100000005</v>
      </c>
      <c r="BD18" s="21">
        <f t="shared" si="31"/>
        <v>0</v>
      </c>
      <c r="BE18" s="21">
        <f t="shared" si="31"/>
        <v>0</v>
      </c>
      <c r="BF18" s="21">
        <f>BF13+BF17</f>
        <v>0</v>
      </c>
      <c r="BG18" s="21">
        <f>BG13+BG17</f>
        <v>0</v>
      </c>
      <c r="BH18" s="21">
        <f t="shared" si="31"/>
        <v>0</v>
      </c>
      <c r="BI18" s="21">
        <f t="shared" si="31"/>
        <v>0</v>
      </c>
      <c r="BJ18" s="21">
        <f t="shared" si="31"/>
        <v>0</v>
      </c>
      <c r="BK18" s="21">
        <f t="shared" si="31"/>
        <v>0</v>
      </c>
      <c r="BL18" s="21">
        <f t="shared" si="31"/>
        <v>0</v>
      </c>
      <c r="BM18" s="21">
        <f t="shared" si="31"/>
        <v>0</v>
      </c>
      <c r="BN18" s="21">
        <f>BN13+BN17</f>
        <v>1186199.94</v>
      </c>
      <c r="BO18" s="21">
        <f t="shared" si="31"/>
        <v>744962.4</v>
      </c>
      <c r="BP18" s="21">
        <f t="shared" si="31"/>
        <v>0</v>
      </c>
      <c r="BQ18" s="21">
        <f t="shared" si="31"/>
        <v>0</v>
      </c>
      <c r="BR18" s="21">
        <f t="shared" si="31"/>
        <v>0</v>
      </c>
      <c r="BS18" s="21">
        <f t="shared" si="31"/>
        <v>0</v>
      </c>
      <c r="BT18" s="21">
        <f t="shared" si="19"/>
        <v>6775081.1500000004</v>
      </c>
      <c r="BU18" s="21">
        <f>BU13+BU17</f>
        <v>29505.620000000003</v>
      </c>
      <c r="BV18" s="21">
        <f t="shared" ref="BV18:BX18" si="32">BV17+BV13</f>
        <v>0</v>
      </c>
      <c r="BW18" s="21">
        <f t="shared" si="32"/>
        <v>0</v>
      </c>
      <c r="BX18" s="21">
        <f t="shared" si="32"/>
        <v>297384.74</v>
      </c>
      <c r="BY18" s="21">
        <f>BY17+BY13</f>
        <v>326890.36</v>
      </c>
      <c r="BZ18" s="21">
        <f t="shared" ref="BZ18:CC18" si="33">BZ17+BZ13</f>
        <v>370999.06</v>
      </c>
      <c r="CA18" s="21">
        <f t="shared" si="33"/>
        <v>529350.09000000008</v>
      </c>
      <c r="CB18" s="21">
        <f t="shared" si="33"/>
        <v>0</v>
      </c>
      <c r="CC18" s="21">
        <f t="shared" si="33"/>
        <v>0</v>
      </c>
      <c r="CD18" s="21">
        <f>CD17+CD13</f>
        <v>900349.15</v>
      </c>
      <c r="CE18" s="21">
        <f t="shared" ref="CE18:CG18" si="34">CE17+CE13</f>
        <v>0</v>
      </c>
      <c r="CF18" s="21">
        <f t="shared" si="34"/>
        <v>0</v>
      </c>
      <c r="CG18" s="21">
        <f t="shared" si="34"/>
        <v>0</v>
      </c>
      <c r="CH18" s="21">
        <f t="shared" ref="CH18:CL18" si="35">CH13+CH17</f>
        <v>0</v>
      </c>
      <c r="CI18" s="21">
        <f t="shared" si="35"/>
        <v>0</v>
      </c>
      <c r="CJ18" s="21">
        <f t="shared" si="35"/>
        <v>0</v>
      </c>
      <c r="CK18" s="21">
        <f t="shared" si="35"/>
        <v>1647429.9</v>
      </c>
      <c r="CL18" s="21">
        <f t="shared" si="35"/>
        <v>66796203.980000004</v>
      </c>
      <c r="CM18" s="4"/>
      <c r="CP18" s="4"/>
    </row>
    <row r="19" spans="1:94" s="11" customFormat="1" ht="18.75" x14ac:dyDescent="0.25">
      <c r="A19" s="15" t="s">
        <v>38</v>
      </c>
      <c r="B19" s="16">
        <v>6795631.9000000004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v>288547.76</v>
      </c>
      <c r="N19" s="16">
        <v>588587.62</v>
      </c>
      <c r="O19" s="16"/>
      <c r="P19" s="16"/>
      <c r="Q19" s="16"/>
      <c r="R19" s="16"/>
      <c r="S19" s="16"/>
      <c r="T19" s="16"/>
      <c r="V19" s="28"/>
      <c r="W19" s="16">
        <f>B19+M19+N19+P19+T19+R19+V19</f>
        <v>7672767.2800000003</v>
      </c>
      <c r="X19" s="16">
        <v>333541.78000000003</v>
      </c>
      <c r="Y19" s="63"/>
      <c r="Z19" s="63"/>
      <c r="AA19" s="16">
        <v>91955.78</v>
      </c>
      <c r="AB19" s="16">
        <v>229042.04</v>
      </c>
      <c r="AC19" s="16"/>
      <c r="AD19" s="28"/>
      <c r="AE19" s="16"/>
      <c r="AF19" s="16"/>
      <c r="AG19" s="16"/>
      <c r="AH19" s="16">
        <f>X19+Z19+AA19+AG19+AD19+AB19</f>
        <v>654539.60000000009</v>
      </c>
      <c r="AI19" s="16">
        <v>762050.4</v>
      </c>
      <c r="AJ19" s="16">
        <v>132445.26999999999</v>
      </c>
      <c r="AK19" s="16">
        <v>99947.28</v>
      </c>
      <c r="AL19" s="16">
        <v>124399.64</v>
      </c>
      <c r="AM19" s="16">
        <v>184316.7</v>
      </c>
      <c r="AN19" s="16"/>
      <c r="AO19" s="21">
        <f t="shared" si="12"/>
        <v>308716.34000000003</v>
      </c>
      <c r="AP19" s="21">
        <f t="shared" si="13"/>
        <v>1303159.29</v>
      </c>
      <c r="AQ19" s="16"/>
      <c r="AR19" s="16"/>
      <c r="AS19" s="16">
        <v>33760.559999999998</v>
      </c>
      <c r="AT19" s="16"/>
      <c r="AU19" s="16"/>
      <c r="AV19" s="16"/>
      <c r="AW19" s="16"/>
      <c r="AX19" s="16"/>
      <c r="AY19" s="16"/>
      <c r="AZ19" s="16"/>
      <c r="BA19" s="16"/>
      <c r="BB19" s="16">
        <f>AS19+BA19</f>
        <v>33760.559999999998</v>
      </c>
      <c r="BC19" s="16">
        <v>1063716.6000000001</v>
      </c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25">
        <v>209804.67</v>
      </c>
      <c r="BO19" s="16">
        <v>120697.11</v>
      </c>
      <c r="BP19" s="16"/>
      <c r="BQ19" s="16"/>
      <c r="BR19" s="16"/>
      <c r="BS19" s="28"/>
      <c r="BT19" s="16">
        <f t="shared" si="19"/>
        <v>1394218.3800000001</v>
      </c>
      <c r="BU19" s="16">
        <v>4645.57</v>
      </c>
      <c r="BV19" s="16"/>
      <c r="BW19" s="16"/>
      <c r="BX19" s="16">
        <v>47751.86</v>
      </c>
      <c r="BY19" s="16">
        <f>BU19+BX19</f>
        <v>52397.43</v>
      </c>
      <c r="BZ19" s="16">
        <v>47490.65</v>
      </c>
      <c r="CA19" s="16">
        <v>106034.16</v>
      </c>
      <c r="CB19" s="16">
        <v>0</v>
      </c>
      <c r="CC19" s="16"/>
      <c r="CD19" s="16">
        <f>BZ19+CA19+CC19</f>
        <v>153524.81</v>
      </c>
      <c r="CE19" s="16"/>
      <c r="CF19" s="16"/>
      <c r="CG19" s="19">
        <f>CE19+CF19</f>
        <v>0</v>
      </c>
      <c r="CH19" s="16">
        <f t="shared" ref="CH19:CI21" si="36">S19</f>
        <v>0</v>
      </c>
      <c r="CI19" s="16">
        <f t="shared" si="36"/>
        <v>0</v>
      </c>
      <c r="CJ19" s="16">
        <f>V19+AC19+BR19+AN19</f>
        <v>0</v>
      </c>
      <c r="CK19" s="16">
        <f>V19+AD19+BS19+AO19</f>
        <v>308716.34000000003</v>
      </c>
      <c r="CL19" s="19">
        <f>W19+AH19+AP19+BB19+BT19+BY19+CD19+CG19</f>
        <v>11264367.350000003</v>
      </c>
      <c r="CM19" s="37"/>
      <c r="CN19" s="37"/>
      <c r="CO19" s="37"/>
      <c r="CP19" s="37"/>
    </row>
    <row r="20" spans="1:94" s="11" customFormat="1" ht="18.75" x14ac:dyDescent="0.25">
      <c r="A20" s="15" t="s">
        <v>39</v>
      </c>
      <c r="B20" s="16">
        <v>7348738.2199999997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301610.78999999998</v>
      </c>
      <c r="N20" s="16">
        <v>620526.75</v>
      </c>
      <c r="O20" s="16"/>
      <c r="P20" s="16"/>
      <c r="Q20" s="16"/>
      <c r="R20" s="16"/>
      <c r="S20" s="16"/>
      <c r="T20" s="16"/>
      <c r="U20" s="16"/>
      <c r="V20" s="28"/>
      <c r="W20" s="16">
        <f>B20+M20+N20+P20+T20+R20+V20</f>
        <v>8270875.7599999998</v>
      </c>
      <c r="X20" s="16">
        <v>323721.55</v>
      </c>
      <c r="Y20" s="63"/>
      <c r="Z20" s="63"/>
      <c r="AA20" s="16">
        <v>90935.66</v>
      </c>
      <c r="AB20" s="16">
        <v>256199.17</v>
      </c>
      <c r="AC20" s="16"/>
      <c r="AD20" s="28"/>
      <c r="AE20" s="16"/>
      <c r="AF20" s="16"/>
      <c r="AG20" s="16"/>
      <c r="AH20" s="16">
        <f>X20+Z20+AA20+AG20+AD20+AB20</f>
        <v>670856.38</v>
      </c>
      <c r="AI20" s="16">
        <v>822957.75</v>
      </c>
      <c r="AJ20" s="16">
        <v>127598.35</v>
      </c>
      <c r="AK20" s="16">
        <v>106228.12</v>
      </c>
      <c r="AL20" s="16">
        <v>134950.9</v>
      </c>
      <c r="AM20" s="16">
        <v>215622</v>
      </c>
      <c r="AN20" s="16"/>
      <c r="AO20" s="21">
        <f t="shared" si="12"/>
        <v>350572.9</v>
      </c>
      <c r="AP20" s="21">
        <f t="shared" si="13"/>
        <v>1407357.12</v>
      </c>
      <c r="AQ20" s="16"/>
      <c r="AR20" s="16"/>
      <c r="AS20" s="16">
        <v>17728.310000000001</v>
      </c>
      <c r="AT20" s="16"/>
      <c r="AU20" s="16"/>
      <c r="AV20" s="16"/>
      <c r="AW20" s="16"/>
      <c r="AX20" s="16"/>
      <c r="AY20" s="16"/>
      <c r="AZ20" s="16"/>
      <c r="BA20" s="16"/>
      <c r="BB20" s="16">
        <f>AS20+BA20</f>
        <v>17728.310000000001</v>
      </c>
      <c r="BC20" s="16">
        <v>1531714.96</v>
      </c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25">
        <v>157844.68</v>
      </c>
      <c r="BO20" s="16">
        <v>149034</v>
      </c>
      <c r="BP20" s="16"/>
      <c r="BQ20" s="16"/>
      <c r="BR20" s="16"/>
      <c r="BS20" s="28"/>
      <c r="BT20" s="16">
        <f t="shared" si="19"/>
        <v>1838593.64</v>
      </c>
      <c r="BU20" s="16">
        <v>4624.5200000000004</v>
      </c>
      <c r="BV20" s="16"/>
      <c r="BW20" s="16"/>
      <c r="BX20" s="16">
        <v>39601.449999999997</v>
      </c>
      <c r="BY20" s="16">
        <f>BU20+BX20</f>
        <v>44225.97</v>
      </c>
      <c r="BZ20" s="16">
        <v>39025.730000000003</v>
      </c>
      <c r="CA20" s="16">
        <v>111337.09</v>
      </c>
      <c r="CB20" s="16">
        <v>0</v>
      </c>
      <c r="CC20" s="16"/>
      <c r="CD20" s="16">
        <f>BZ20+CA20+CC20</f>
        <v>150362.82</v>
      </c>
      <c r="CE20" s="16"/>
      <c r="CF20" s="16"/>
      <c r="CG20" s="19">
        <f>CE20+CF20</f>
        <v>0</v>
      </c>
      <c r="CH20" s="16">
        <f t="shared" si="36"/>
        <v>0</v>
      </c>
      <c r="CI20" s="16">
        <f t="shared" si="36"/>
        <v>0</v>
      </c>
      <c r="CJ20" s="16">
        <f>U20+AC20+BR20+AN20</f>
        <v>0</v>
      </c>
      <c r="CK20" s="16">
        <f>V20+AD20+BS20+AO20</f>
        <v>350572.9</v>
      </c>
      <c r="CL20" s="19">
        <f>W20+AH20+AP20+BB20+BT20+BY20+CD20+CG20</f>
        <v>12400000.000000004</v>
      </c>
      <c r="CM20" s="4"/>
      <c r="CN20" s="37"/>
      <c r="CO20" s="37"/>
      <c r="CP20" s="4"/>
    </row>
    <row r="21" spans="1:94" s="11" customFormat="1" ht="18.75" x14ac:dyDescent="0.25">
      <c r="A21" s="15" t="s">
        <v>40</v>
      </c>
      <c r="B21" s="16">
        <v>4852948.6399999997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330981.06</v>
      </c>
      <c r="N21" s="16">
        <v>679330</v>
      </c>
      <c r="O21" s="16"/>
      <c r="P21" s="16"/>
      <c r="Q21" s="16"/>
      <c r="R21" s="16"/>
      <c r="S21" s="29"/>
      <c r="T21" s="16"/>
      <c r="U21" s="16"/>
      <c r="V21" s="28"/>
      <c r="W21" s="16">
        <f>B21+M21+N21+P21+T21+R21+V21</f>
        <v>5863259.6999999993</v>
      </c>
      <c r="X21" s="16">
        <v>359686.41</v>
      </c>
      <c r="Y21" s="63"/>
      <c r="Z21" s="63"/>
      <c r="AA21" s="16">
        <v>96209</v>
      </c>
      <c r="AB21" s="16">
        <v>227744.38</v>
      </c>
      <c r="AC21" s="16"/>
      <c r="AD21" s="28"/>
      <c r="AE21" s="16"/>
      <c r="AF21" s="16"/>
      <c r="AG21" s="16"/>
      <c r="AH21" s="16">
        <f>X21+Z21+AA21+AG21+AD21+AB21</f>
        <v>683639.79</v>
      </c>
      <c r="AI21" s="16">
        <v>629751.46</v>
      </c>
      <c r="AJ21" s="16">
        <v>111795.94</v>
      </c>
      <c r="AK21" s="16">
        <v>10103.959999999999</v>
      </c>
      <c r="AL21" s="16">
        <v>148599</v>
      </c>
      <c r="AM21" s="16">
        <v>319374</v>
      </c>
      <c r="AN21" s="16"/>
      <c r="AO21" s="21">
        <f t="shared" si="12"/>
        <v>467973</v>
      </c>
      <c r="AP21" s="21">
        <f t="shared" si="13"/>
        <v>1219624.3599999999</v>
      </c>
      <c r="AQ21" s="16"/>
      <c r="AR21" s="16"/>
      <c r="AS21" s="16">
        <v>11491</v>
      </c>
      <c r="AT21" s="16"/>
      <c r="AU21" s="16"/>
      <c r="AV21" s="16"/>
      <c r="AW21" s="16"/>
      <c r="AX21" s="16"/>
      <c r="AY21" s="16"/>
      <c r="AZ21" s="16"/>
      <c r="BA21" s="16"/>
      <c r="BB21" s="16">
        <f>AS21+BA21</f>
        <v>11491</v>
      </c>
      <c r="BC21" s="16">
        <v>905369.91</v>
      </c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25">
        <v>151865.43</v>
      </c>
      <c r="BO21" s="16">
        <v>162699</v>
      </c>
      <c r="BP21" s="16"/>
      <c r="BQ21" s="16"/>
      <c r="BR21" s="16"/>
      <c r="BS21" s="16"/>
      <c r="BT21" s="16">
        <f t="shared" si="19"/>
        <v>1219934.3400000001</v>
      </c>
      <c r="BU21" s="16">
        <v>2296.77</v>
      </c>
      <c r="BV21" s="16"/>
      <c r="BW21" s="16"/>
      <c r="BX21" s="16">
        <v>43543</v>
      </c>
      <c r="BY21" s="16">
        <f>BU21+BX21</f>
        <v>45839.77</v>
      </c>
      <c r="BZ21" s="16">
        <v>39025.730000000003</v>
      </c>
      <c r="CA21" s="16">
        <v>111337.09</v>
      </c>
      <c r="CB21" s="16">
        <v>0</v>
      </c>
      <c r="CC21" s="16"/>
      <c r="CD21" s="16">
        <f>BZ21+CA21+CC21</f>
        <v>150362.82</v>
      </c>
      <c r="CE21" s="16">
        <v>788.22</v>
      </c>
      <c r="CF21" s="16"/>
      <c r="CG21" s="19">
        <f>CE21+CF21</f>
        <v>788.22</v>
      </c>
      <c r="CH21" s="16">
        <f t="shared" si="36"/>
        <v>0</v>
      </c>
      <c r="CI21" s="16">
        <f t="shared" si="36"/>
        <v>0</v>
      </c>
      <c r="CJ21" s="16">
        <f>U21+AC21+BR21+AN21</f>
        <v>0</v>
      </c>
      <c r="CK21" s="16">
        <f>V21+AD21+BS21+AO21</f>
        <v>467973</v>
      </c>
      <c r="CL21" s="19">
        <f>W21+AH21+AP21+BB21+BT21+BY21+CD21+CG21</f>
        <v>9194940</v>
      </c>
    </row>
    <row r="22" spans="1:94" s="37" customFormat="1" ht="18" x14ac:dyDescent="0.25">
      <c r="A22" s="17" t="s">
        <v>41</v>
      </c>
      <c r="B22" s="21">
        <f t="shared" ref="B22:P22" si="37">SUM(B19:B21)</f>
        <v>18997318.760000002</v>
      </c>
      <c r="C22" s="21">
        <f t="shared" si="37"/>
        <v>0</v>
      </c>
      <c r="D22" s="21">
        <f t="shared" si="37"/>
        <v>0</v>
      </c>
      <c r="E22" s="21">
        <f t="shared" si="37"/>
        <v>0</v>
      </c>
      <c r="F22" s="21">
        <f t="shared" si="37"/>
        <v>0</v>
      </c>
      <c r="G22" s="21">
        <f t="shared" si="37"/>
        <v>0</v>
      </c>
      <c r="H22" s="21">
        <f t="shared" si="37"/>
        <v>0</v>
      </c>
      <c r="I22" s="21">
        <f t="shared" si="37"/>
        <v>0</v>
      </c>
      <c r="J22" s="21">
        <f t="shared" si="37"/>
        <v>0</v>
      </c>
      <c r="K22" s="21">
        <f t="shared" si="37"/>
        <v>0</v>
      </c>
      <c r="L22" s="21">
        <f t="shared" si="37"/>
        <v>0</v>
      </c>
      <c r="M22" s="21">
        <f t="shared" si="37"/>
        <v>921139.6100000001</v>
      </c>
      <c r="N22" s="21">
        <f t="shared" si="37"/>
        <v>1888444.37</v>
      </c>
      <c r="O22" s="21">
        <f t="shared" si="37"/>
        <v>0</v>
      </c>
      <c r="P22" s="21">
        <f t="shared" si="37"/>
        <v>0</v>
      </c>
      <c r="Q22" s="21">
        <v>0</v>
      </c>
      <c r="R22" s="21">
        <f t="shared" ref="R22:AP22" si="38">SUM(R19:R21)</f>
        <v>0</v>
      </c>
      <c r="S22" s="21">
        <f t="shared" si="38"/>
        <v>0</v>
      </c>
      <c r="T22" s="21">
        <f t="shared" si="38"/>
        <v>0</v>
      </c>
      <c r="U22" s="21">
        <f t="shared" si="38"/>
        <v>0</v>
      </c>
      <c r="V22" s="21">
        <f t="shared" si="38"/>
        <v>0</v>
      </c>
      <c r="W22" s="21">
        <f t="shared" si="38"/>
        <v>21806902.739999998</v>
      </c>
      <c r="X22" s="21">
        <f t="shared" si="38"/>
        <v>1016949.74</v>
      </c>
      <c r="Y22" s="21">
        <f t="shared" si="38"/>
        <v>0</v>
      </c>
      <c r="Z22" s="21">
        <f t="shared" si="38"/>
        <v>0</v>
      </c>
      <c r="AA22" s="21">
        <f t="shared" si="38"/>
        <v>279100.44</v>
      </c>
      <c r="AB22" s="21">
        <f t="shared" si="38"/>
        <v>712985.59000000008</v>
      </c>
      <c r="AC22" s="21">
        <f t="shared" si="38"/>
        <v>0</v>
      </c>
      <c r="AD22" s="21">
        <f t="shared" si="38"/>
        <v>0</v>
      </c>
      <c r="AE22" s="21">
        <f t="shared" si="38"/>
        <v>0</v>
      </c>
      <c r="AF22" s="21">
        <f t="shared" si="38"/>
        <v>0</v>
      </c>
      <c r="AG22" s="21">
        <f t="shared" si="38"/>
        <v>0</v>
      </c>
      <c r="AH22" s="21">
        <f t="shared" si="38"/>
        <v>2009035.77</v>
      </c>
      <c r="AI22" s="21">
        <f t="shared" si="38"/>
        <v>2214759.61</v>
      </c>
      <c r="AJ22" s="21">
        <f t="shared" si="38"/>
        <v>371839.56</v>
      </c>
      <c r="AK22" s="21">
        <f t="shared" si="38"/>
        <v>216279.36</v>
      </c>
      <c r="AL22" s="21">
        <f t="shared" si="38"/>
        <v>407949.54</v>
      </c>
      <c r="AM22" s="21">
        <f t="shared" si="38"/>
        <v>719312.7</v>
      </c>
      <c r="AN22" s="21">
        <f t="shared" si="38"/>
        <v>0</v>
      </c>
      <c r="AO22" s="21">
        <f t="shared" si="12"/>
        <v>1127262.24</v>
      </c>
      <c r="AP22" s="21">
        <f t="shared" si="13"/>
        <v>3930140.7699999996</v>
      </c>
      <c r="AQ22" s="21">
        <f>AQ19+AQ20+AQ21</f>
        <v>0</v>
      </c>
      <c r="AR22" s="21">
        <f t="shared" ref="AR22:BU22" si="39">SUM(AR19:AR21)</f>
        <v>0</v>
      </c>
      <c r="AS22" s="21">
        <f t="shared" si="39"/>
        <v>62979.869999999995</v>
      </c>
      <c r="AT22" s="21">
        <f t="shared" si="39"/>
        <v>0</v>
      </c>
      <c r="AU22" s="21">
        <f t="shared" si="39"/>
        <v>0</v>
      </c>
      <c r="AV22" s="21">
        <f t="shared" si="39"/>
        <v>0</v>
      </c>
      <c r="AW22" s="21">
        <f t="shared" si="39"/>
        <v>0</v>
      </c>
      <c r="AX22" s="21">
        <f t="shared" si="39"/>
        <v>0</v>
      </c>
      <c r="AY22" s="21">
        <f t="shared" si="39"/>
        <v>0</v>
      </c>
      <c r="AZ22" s="21">
        <f t="shared" si="39"/>
        <v>0</v>
      </c>
      <c r="BA22" s="21">
        <f t="shared" si="39"/>
        <v>0</v>
      </c>
      <c r="BB22" s="21">
        <f>SUM(BB19:BB21)</f>
        <v>62979.869999999995</v>
      </c>
      <c r="BC22" s="21">
        <f t="shared" si="39"/>
        <v>3500801.47</v>
      </c>
      <c r="BD22" s="21">
        <f t="shared" si="39"/>
        <v>0</v>
      </c>
      <c r="BE22" s="21">
        <f t="shared" si="39"/>
        <v>0</v>
      </c>
      <c r="BF22" s="21">
        <f t="shared" si="39"/>
        <v>0</v>
      </c>
      <c r="BG22" s="21">
        <f t="shared" si="39"/>
        <v>0</v>
      </c>
      <c r="BH22" s="21">
        <f t="shared" si="39"/>
        <v>0</v>
      </c>
      <c r="BI22" s="21">
        <f t="shared" si="39"/>
        <v>0</v>
      </c>
      <c r="BJ22" s="21">
        <f t="shared" si="39"/>
        <v>0</v>
      </c>
      <c r="BK22" s="21">
        <f t="shared" si="39"/>
        <v>0</v>
      </c>
      <c r="BL22" s="21">
        <f t="shared" si="39"/>
        <v>0</v>
      </c>
      <c r="BM22" s="21">
        <f t="shared" si="39"/>
        <v>0</v>
      </c>
      <c r="BN22" s="21">
        <f t="shared" si="39"/>
        <v>519514.77999999997</v>
      </c>
      <c r="BO22" s="21">
        <f t="shared" si="39"/>
        <v>432430.11</v>
      </c>
      <c r="BP22" s="21">
        <f t="shared" si="39"/>
        <v>0</v>
      </c>
      <c r="BQ22" s="21">
        <f t="shared" si="39"/>
        <v>0</v>
      </c>
      <c r="BR22" s="21">
        <f t="shared" si="39"/>
        <v>0</v>
      </c>
      <c r="BS22" s="21">
        <f t="shared" si="39"/>
        <v>0</v>
      </c>
      <c r="BT22" s="21">
        <f t="shared" si="19"/>
        <v>4452746.3600000003</v>
      </c>
      <c r="BU22" s="21">
        <f t="shared" si="39"/>
        <v>11566.86</v>
      </c>
      <c r="BV22" s="21">
        <f t="shared" ref="BV22:CL22" si="40">SUM(BV19:BV21)</f>
        <v>0</v>
      </c>
      <c r="BW22" s="21">
        <f t="shared" si="40"/>
        <v>0</v>
      </c>
      <c r="BX22" s="21">
        <f t="shared" si="40"/>
        <v>130896.31</v>
      </c>
      <c r="BY22" s="21">
        <f t="shared" si="40"/>
        <v>142463.16999999998</v>
      </c>
      <c r="BZ22" s="21">
        <f t="shared" si="40"/>
        <v>125542.11000000002</v>
      </c>
      <c r="CA22" s="21">
        <f t="shared" si="40"/>
        <v>328708.33999999997</v>
      </c>
      <c r="CB22" s="21">
        <f t="shared" si="40"/>
        <v>0</v>
      </c>
      <c r="CC22" s="21">
        <f t="shared" si="40"/>
        <v>0</v>
      </c>
      <c r="CD22" s="21">
        <f t="shared" si="40"/>
        <v>454250.45</v>
      </c>
      <c r="CE22" s="21">
        <f t="shared" si="40"/>
        <v>788.22</v>
      </c>
      <c r="CF22" s="21">
        <f t="shared" si="40"/>
        <v>0</v>
      </c>
      <c r="CG22" s="21">
        <f t="shared" si="40"/>
        <v>788.22</v>
      </c>
      <c r="CH22" s="21">
        <f t="shared" si="40"/>
        <v>0</v>
      </c>
      <c r="CI22" s="21">
        <f t="shared" si="40"/>
        <v>0</v>
      </c>
      <c r="CJ22" s="21">
        <f t="shared" si="40"/>
        <v>0</v>
      </c>
      <c r="CK22" s="21">
        <f t="shared" si="40"/>
        <v>1127262.24</v>
      </c>
      <c r="CL22" s="21">
        <f t="shared" si="40"/>
        <v>32859307.350000009</v>
      </c>
    </row>
    <row r="23" spans="1:94" s="11" customFormat="1" ht="18.75" x14ac:dyDescent="0.25">
      <c r="A23" s="15" t="s">
        <v>42</v>
      </c>
      <c r="B23" s="16">
        <v>6676357.54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v>350682.06</v>
      </c>
      <c r="N23" s="16">
        <v>654513</v>
      </c>
      <c r="O23" s="16"/>
      <c r="P23" s="16"/>
      <c r="Q23" s="16"/>
      <c r="R23" s="16"/>
      <c r="S23" s="16"/>
      <c r="T23" s="16"/>
      <c r="U23" s="64"/>
      <c r="V23" s="16"/>
      <c r="W23" s="16">
        <f>B23+M23+N23+P23+T23+R23+V23</f>
        <v>7681552.5999999996</v>
      </c>
      <c r="X23" s="16">
        <v>296099.27</v>
      </c>
      <c r="Y23" s="63"/>
      <c r="Z23" s="63"/>
      <c r="AA23" s="16">
        <v>153267</v>
      </c>
      <c r="AB23" s="16">
        <v>188333.73</v>
      </c>
      <c r="AC23" s="64"/>
      <c r="AD23" s="16"/>
      <c r="AE23" s="16"/>
      <c r="AF23" s="16"/>
      <c r="AG23" s="16"/>
      <c r="AH23" s="16">
        <f>X23+Z23+AA23+AG23+AD23+AB23</f>
        <v>637700</v>
      </c>
      <c r="AI23" s="16">
        <v>592854.34</v>
      </c>
      <c r="AJ23" s="16">
        <v>96889.81</v>
      </c>
      <c r="AK23" s="16">
        <v>85747.12</v>
      </c>
      <c r="AL23" s="16">
        <v>147558.73000000001</v>
      </c>
      <c r="AM23" s="16">
        <v>188100</v>
      </c>
      <c r="AN23" s="64"/>
      <c r="AO23" s="21">
        <f t="shared" si="12"/>
        <v>335658.73</v>
      </c>
      <c r="AP23" s="21">
        <f t="shared" si="13"/>
        <v>1111150</v>
      </c>
      <c r="AQ23" s="16"/>
      <c r="AR23" s="16"/>
      <c r="AS23" s="16">
        <v>9937.42</v>
      </c>
      <c r="AT23" s="16"/>
      <c r="AU23" s="16"/>
      <c r="AV23" s="16"/>
      <c r="AW23" s="16"/>
      <c r="AX23" s="16"/>
      <c r="AY23" s="16"/>
      <c r="AZ23" s="16"/>
      <c r="BA23" s="16"/>
      <c r="BB23" s="16">
        <f>AS23+BA23</f>
        <v>9937.42</v>
      </c>
      <c r="BC23" s="16">
        <v>807158.4</v>
      </c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25">
        <v>151821.6</v>
      </c>
      <c r="BO23" s="16">
        <v>204220</v>
      </c>
      <c r="BP23" s="16"/>
      <c r="BQ23" s="16"/>
      <c r="BR23" s="64"/>
      <c r="BS23" s="16"/>
      <c r="BT23" s="16">
        <f t="shared" si="19"/>
        <v>1163200</v>
      </c>
      <c r="BU23" s="16">
        <v>4259.6499999999996</v>
      </c>
      <c r="BV23" s="16"/>
      <c r="BW23" s="16"/>
      <c r="BX23" s="16">
        <v>42540.35</v>
      </c>
      <c r="BY23" s="16">
        <f>BU23+BX23</f>
        <v>46800</v>
      </c>
      <c r="BZ23" s="16">
        <v>39025.730000000003</v>
      </c>
      <c r="CA23" s="16">
        <v>101946.85</v>
      </c>
      <c r="CB23" s="16"/>
      <c r="CC23" s="16"/>
      <c r="CD23" s="16">
        <f>BZ23+CA23+CC23</f>
        <v>140972.58000000002</v>
      </c>
      <c r="CE23" s="16"/>
      <c r="CF23" s="16">
        <v>2965</v>
      </c>
      <c r="CG23" s="19">
        <f>CE23+CF23</f>
        <v>2965</v>
      </c>
      <c r="CH23" s="16">
        <f t="shared" ref="CH23:CI25" si="41">S23</f>
        <v>0</v>
      </c>
      <c r="CI23" s="16">
        <f t="shared" si="41"/>
        <v>0</v>
      </c>
      <c r="CJ23" s="16">
        <f t="shared" ref="CJ23:CK25" si="42">U23+AC23+BR23+AN23</f>
        <v>0</v>
      </c>
      <c r="CK23" s="16">
        <f t="shared" si="42"/>
        <v>335658.73</v>
      </c>
      <c r="CL23" s="19">
        <f>W23+AH23+AP23+BB23+BT23+BY23+CD23+CG23</f>
        <v>10794277.6</v>
      </c>
    </row>
    <row r="24" spans="1:94" s="11" customFormat="1" ht="18.75" x14ac:dyDescent="0.25">
      <c r="A24" s="15" t="s">
        <v>43</v>
      </c>
      <c r="B24" s="16">
        <v>5122177.9000000004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400801.44</v>
      </c>
      <c r="N24" s="16">
        <v>672733</v>
      </c>
      <c r="O24" s="16"/>
      <c r="P24" s="16"/>
      <c r="Q24" s="16"/>
      <c r="R24" s="16"/>
      <c r="S24" s="16"/>
      <c r="T24" s="16"/>
      <c r="U24" s="16"/>
      <c r="V24" s="16"/>
      <c r="W24" s="16">
        <f>B24+M24+N24+P24+T24+R24+V24</f>
        <v>6195712.3400000008</v>
      </c>
      <c r="X24" s="16">
        <v>292365.69</v>
      </c>
      <c r="Y24" s="63"/>
      <c r="Z24" s="63"/>
      <c r="AA24" s="16">
        <v>142469</v>
      </c>
      <c r="AB24" s="16">
        <v>115665.31</v>
      </c>
      <c r="AC24" s="16"/>
      <c r="AD24" s="16"/>
      <c r="AE24" s="16"/>
      <c r="AF24" s="16"/>
      <c r="AG24" s="16"/>
      <c r="AH24" s="16">
        <f>X24+Z24+AA24+AG24+AD24+AB24</f>
        <v>550500</v>
      </c>
      <c r="AI24" s="16">
        <v>363671.24</v>
      </c>
      <c r="AJ24" s="16">
        <v>119249</v>
      </c>
      <c r="AK24" s="16">
        <v>101585.76</v>
      </c>
      <c r="AL24" s="16">
        <v>370094</v>
      </c>
      <c r="AM24" s="16"/>
      <c r="AN24" s="64"/>
      <c r="AO24" s="21">
        <f t="shared" si="12"/>
        <v>370094</v>
      </c>
      <c r="AP24" s="21">
        <f t="shared" si="13"/>
        <v>954600</v>
      </c>
      <c r="AQ24" s="16"/>
      <c r="AR24" s="16"/>
      <c r="AS24" s="16">
        <v>38196.080000000002</v>
      </c>
      <c r="AT24" s="16"/>
      <c r="AU24" s="16"/>
      <c r="AV24" s="16"/>
      <c r="AW24" s="16"/>
      <c r="AX24" s="16"/>
      <c r="AY24" s="16"/>
      <c r="AZ24" s="16"/>
      <c r="BA24" s="16"/>
      <c r="BB24" s="16">
        <f>AS24+BA24</f>
        <v>38196.080000000002</v>
      </c>
      <c r="BC24" s="16">
        <v>622262.65</v>
      </c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25">
        <v>315329.34999999998</v>
      </c>
      <c r="BO24" s="16">
        <v>206708</v>
      </c>
      <c r="BP24" s="16"/>
      <c r="BQ24" s="16"/>
      <c r="BR24" s="16"/>
      <c r="BS24" s="16"/>
      <c r="BT24" s="16">
        <f t="shared" si="19"/>
        <v>1144300</v>
      </c>
      <c r="BU24" s="16">
        <v>2797.67</v>
      </c>
      <c r="BV24" s="16"/>
      <c r="BW24" s="16"/>
      <c r="BX24" s="16">
        <v>35502.33</v>
      </c>
      <c r="BY24" s="16">
        <f>BU24+BX24</f>
        <v>38300</v>
      </c>
      <c r="BZ24" s="16">
        <v>39025.730000000003</v>
      </c>
      <c r="CA24" s="16">
        <v>80774.27</v>
      </c>
      <c r="CB24" s="16">
        <v>0</v>
      </c>
      <c r="CC24" s="16"/>
      <c r="CD24" s="16">
        <f>BZ24+CA24+CC24</f>
        <v>119800</v>
      </c>
      <c r="CE24" s="16"/>
      <c r="CF24" s="16"/>
      <c r="CG24" s="19">
        <f>CE24+CF24</f>
        <v>0</v>
      </c>
      <c r="CH24" s="16">
        <f t="shared" si="41"/>
        <v>0</v>
      </c>
      <c r="CI24" s="16">
        <f t="shared" si="41"/>
        <v>0</v>
      </c>
      <c r="CJ24" s="16">
        <f t="shared" si="42"/>
        <v>0</v>
      </c>
      <c r="CK24" s="16">
        <f t="shared" si="42"/>
        <v>370094</v>
      </c>
      <c r="CL24" s="19">
        <f>W24+AH24+AP24+BB24+BT24+BY24+CD24+CG24</f>
        <v>9041408.4200000018</v>
      </c>
    </row>
    <row r="25" spans="1:94" s="11" customFormat="1" ht="18.75" x14ac:dyDescent="0.25">
      <c r="A25" s="15" t="s">
        <v>44</v>
      </c>
      <c r="B25" s="16">
        <v>7346922.8599999994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v>435687.84</v>
      </c>
      <c r="N25" s="16">
        <v>677485</v>
      </c>
      <c r="O25" s="16"/>
      <c r="P25" s="16"/>
      <c r="Q25" s="16"/>
      <c r="R25" s="16"/>
      <c r="S25" s="16"/>
      <c r="T25" s="16"/>
      <c r="U25" s="16"/>
      <c r="V25" s="16"/>
      <c r="W25" s="16">
        <f>B25+M25+N25+P25+T25+R25+V25</f>
        <v>8460095.6999999993</v>
      </c>
      <c r="X25" s="16">
        <v>209127.6</v>
      </c>
      <c r="Y25" s="63"/>
      <c r="Z25" s="63"/>
      <c r="AA25" s="16">
        <v>128703</v>
      </c>
      <c r="AB25" s="16">
        <v>395217.84</v>
      </c>
      <c r="AC25" s="16"/>
      <c r="AD25" s="16"/>
      <c r="AE25" s="16"/>
      <c r="AF25" s="16"/>
      <c r="AG25" s="16"/>
      <c r="AH25" s="16">
        <f>X25+Z25+AA25+AG25+AD25+AB25</f>
        <v>733048.44</v>
      </c>
      <c r="AI25" s="16">
        <v>793169.17</v>
      </c>
      <c r="AJ25" s="16">
        <v>109560.02</v>
      </c>
      <c r="AK25" s="16">
        <v>99674.2</v>
      </c>
      <c r="AL25" s="16">
        <v>315902</v>
      </c>
      <c r="AM25" s="16"/>
      <c r="AN25" s="64"/>
      <c r="AO25" s="21">
        <f t="shared" si="12"/>
        <v>315902</v>
      </c>
      <c r="AP25" s="21">
        <f t="shared" si="13"/>
        <v>1318305.3900000001</v>
      </c>
      <c r="AQ25" s="16"/>
      <c r="AR25" s="16"/>
      <c r="AS25" s="16">
        <v>12329.84</v>
      </c>
      <c r="AT25" s="16"/>
      <c r="AU25" s="16"/>
      <c r="AV25" s="16"/>
      <c r="AW25" s="16"/>
      <c r="AX25" s="16"/>
      <c r="AY25" s="16"/>
      <c r="AZ25" s="16"/>
      <c r="BA25" s="16"/>
      <c r="BB25" s="16">
        <f>AS25+BA25</f>
        <v>12329.84</v>
      </c>
      <c r="BC25" s="16">
        <v>1088806.99</v>
      </c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25">
        <v>186575.64</v>
      </c>
      <c r="BO25" s="16">
        <v>201006</v>
      </c>
      <c r="BP25" s="16"/>
      <c r="BQ25" s="16"/>
      <c r="BR25" s="16"/>
      <c r="BS25" s="16"/>
      <c r="BT25" s="16">
        <f t="shared" si="19"/>
        <v>1476388.63</v>
      </c>
      <c r="BU25" s="16">
        <v>3643.58</v>
      </c>
      <c r="BV25" s="16"/>
      <c r="BW25" s="16"/>
      <c r="BX25" s="16">
        <v>62354.32</v>
      </c>
      <c r="BY25" s="16">
        <f>BU25+BX25</f>
        <v>65997.899999999994</v>
      </c>
      <c r="BZ25" s="16">
        <v>39025.730000000003</v>
      </c>
      <c r="CA25" s="16">
        <v>151290.15</v>
      </c>
      <c r="CB25" s="16">
        <v>0</v>
      </c>
      <c r="CC25" s="16"/>
      <c r="CD25" s="16">
        <f>BZ25+CA25+CC25</f>
        <v>190315.88</v>
      </c>
      <c r="CE25" s="16">
        <v>788.22</v>
      </c>
      <c r="CF25" s="16"/>
      <c r="CG25" s="19">
        <f>CE25+CF25</f>
        <v>788.22</v>
      </c>
      <c r="CH25" s="16">
        <f t="shared" si="41"/>
        <v>0</v>
      </c>
      <c r="CI25" s="16">
        <f t="shared" si="41"/>
        <v>0</v>
      </c>
      <c r="CJ25" s="16">
        <f t="shared" si="42"/>
        <v>0</v>
      </c>
      <c r="CK25" s="16">
        <f t="shared" si="42"/>
        <v>315902</v>
      </c>
      <c r="CL25" s="19">
        <f>W25+AH25+AP25+BB25+BT25+BY25+CD25+CG25</f>
        <v>12257270.000000002</v>
      </c>
    </row>
    <row r="26" spans="1:94" s="37" customFormat="1" ht="18" x14ac:dyDescent="0.25">
      <c r="A26" s="17" t="s">
        <v>45</v>
      </c>
      <c r="B26" s="21">
        <f t="shared" ref="B26:T26" si="43">SUM(B23:B25)</f>
        <v>19145458.300000001</v>
      </c>
      <c r="C26" s="21">
        <f t="shared" si="43"/>
        <v>0</v>
      </c>
      <c r="D26" s="21">
        <f t="shared" si="43"/>
        <v>0</v>
      </c>
      <c r="E26" s="21">
        <f t="shared" si="43"/>
        <v>0</v>
      </c>
      <c r="F26" s="21">
        <f t="shared" si="43"/>
        <v>0</v>
      </c>
      <c r="G26" s="21">
        <f t="shared" si="43"/>
        <v>0</v>
      </c>
      <c r="H26" s="21">
        <f t="shared" si="43"/>
        <v>0</v>
      </c>
      <c r="I26" s="21">
        <f t="shared" si="43"/>
        <v>0</v>
      </c>
      <c r="J26" s="21">
        <f t="shared" si="43"/>
        <v>0</v>
      </c>
      <c r="K26" s="21">
        <f t="shared" si="43"/>
        <v>0</v>
      </c>
      <c r="L26" s="21">
        <f t="shared" si="43"/>
        <v>0</v>
      </c>
      <c r="M26" s="21">
        <f t="shared" si="43"/>
        <v>1187171.3400000001</v>
      </c>
      <c r="N26" s="21">
        <f t="shared" si="43"/>
        <v>2004731</v>
      </c>
      <c r="O26" s="21">
        <f t="shared" si="43"/>
        <v>0</v>
      </c>
      <c r="P26" s="21">
        <f t="shared" si="43"/>
        <v>0</v>
      </c>
      <c r="Q26" s="21">
        <f t="shared" si="43"/>
        <v>0</v>
      </c>
      <c r="R26" s="21">
        <f t="shared" si="43"/>
        <v>0</v>
      </c>
      <c r="S26" s="21">
        <f t="shared" si="43"/>
        <v>0</v>
      </c>
      <c r="T26" s="21">
        <f t="shared" si="43"/>
        <v>0</v>
      </c>
      <c r="U26" s="21">
        <f t="shared" ref="U26:AG26" si="44">SUM(U23:U25)</f>
        <v>0</v>
      </c>
      <c r="V26" s="21">
        <f t="shared" si="44"/>
        <v>0</v>
      </c>
      <c r="W26" s="21">
        <f t="shared" si="44"/>
        <v>22337360.640000001</v>
      </c>
      <c r="X26" s="21">
        <f t="shared" si="44"/>
        <v>797592.55999999994</v>
      </c>
      <c r="Y26" s="21">
        <f t="shared" si="44"/>
        <v>0</v>
      </c>
      <c r="Z26" s="21">
        <f t="shared" si="44"/>
        <v>0</v>
      </c>
      <c r="AA26" s="21">
        <f t="shared" si="44"/>
        <v>424439</v>
      </c>
      <c r="AB26" s="21">
        <f t="shared" si="44"/>
        <v>699216.88000000012</v>
      </c>
      <c r="AC26" s="21">
        <f t="shared" si="44"/>
        <v>0</v>
      </c>
      <c r="AD26" s="21">
        <f t="shared" si="44"/>
        <v>0</v>
      </c>
      <c r="AE26" s="21">
        <f t="shared" si="44"/>
        <v>0</v>
      </c>
      <c r="AF26" s="21">
        <f t="shared" si="44"/>
        <v>0</v>
      </c>
      <c r="AG26" s="21">
        <f t="shared" si="44"/>
        <v>0</v>
      </c>
      <c r="AH26" s="21">
        <f>AH23+AH24+AH25</f>
        <v>1921248.44</v>
      </c>
      <c r="AI26" s="21">
        <f t="shared" ref="AI26:CC26" si="45">SUM(AI23:AI25)</f>
        <v>1749694.75</v>
      </c>
      <c r="AJ26" s="21">
        <f t="shared" si="45"/>
        <v>325698.83</v>
      </c>
      <c r="AK26" s="21">
        <f t="shared" si="45"/>
        <v>287007.08</v>
      </c>
      <c r="AL26" s="21">
        <f t="shared" si="45"/>
        <v>833554.73</v>
      </c>
      <c r="AM26" s="21">
        <f t="shared" si="45"/>
        <v>188100</v>
      </c>
      <c r="AN26" s="21">
        <f t="shared" si="45"/>
        <v>0</v>
      </c>
      <c r="AO26" s="21">
        <f t="shared" si="12"/>
        <v>1021654.73</v>
      </c>
      <c r="AP26" s="21">
        <f t="shared" si="13"/>
        <v>3384055.39</v>
      </c>
      <c r="AQ26" s="21">
        <f t="shared" si="45"/>
        <v>0</v>
      </c>
      <c r="AR26" s="21">
        <f t="shared" si="45"/>
        <v>0</v>
      </c>
      <c r="AS26" s="21">
        <f t="shared" si="45"/>
        <v>60463.34</v>
      </c>
      <c r="AT26" s="21">
        <f t="shared" si="45"/>
        <v>0</v>
      </c>
      <c r="AU26" s="21">
        <f t="shared" si="45"/>
        <v>0</v>
      </c>
      <c r="AV26" s="21">
        <f t="shared" si="45"/>
        <v>0</v>
      </c>
      <c r="AW26" s="21">
        <f t="shared" si="45"/>
        <v>0</v>
      </c>
      <c r="AX26" s="21">
        <f t="shared" si="45"/>
        <v>0</v>
      </c>
      <c r="AY26" s="21">
        <f t="shared" si="45"/>
        <v>0</v>
      </c>
      <c r="AZ26" s="21">
        <f t="shared" si="45"/>
        <v>0</v>
      </c>
      <c r="BA26" s="21">
        <f t="shared" si="45"/>
        <v>0</v>
      </c>
      <c r="BB26" s="21">
        <f>SUM(BB23:BB25)</f>
        <v>60463.34</v>
      </c>
      <c r="BC26" s="21">
        <f t="shared" si="45"/>
        <v>2518228.04</v>
      </c>
      <c r="BD26" s="21">
        <f t="shared" si="45"/>
        <v>0</v>
      </c>
      <c r="BE26" s="21">
        <f t="shared" si="45"/>
        <v>0</v>
      </c>
      <c r="BF26" s="21">
        <f>SUM(BF23:BF25)</f>
        <v>0</v>
      </c>
      <c r="BG26" s="21">
        <f>SUM(BG23:BG25)</f>
        <v>0</v>
      </c>
      <c r="BH26" s="21">
        <f t="shared" si="45"/>
        <v>0</v>
      </c>
      <c r="BI26" s="21">
        <f t="shared" si="45"/>
        <v>0</v>
      </c>
      <c r="BJ26" s="21">
        <f t="shared" si="45"/>
        <v>0</v>
      </c>
      <c r="BK26" s="21">
        <f t="shared" si="45"/>
        <v>0</v>
      </c>
      <c r="BL26" s="21">
        <f t="shared" si="45"/>
        <v>0</v>
      </c>
      <c r="BM26" s="21">
        <f t="shared" si="45"/>
        <v>0</v>
      </c>
      <c r="BN26" s="21">
        <f>SUM(BN23:BN25)</f>
        <v>653726.59</v>
      </c>
      <c r="BO26" s="21">
        <f t="shared" si="45"/>
        <v>611934</v>
      </c>
      <c r="BP26" s="21">
        <f t="shared" si="45"/>
        <v>0</v>
      </c>
      <c r="BQ26" s="21">
        <f t="shared" si="45"/>
        <v>0</v>
      </c>
      <c r="BR26" s="21">
        <f t="shared" si="45"/>
        <v>0</v>
      </c>
      <c r="BS26" s="21">
        <f t="shared" si="45"/>
        <v>0</v>
      </c>
      <c r="BT26" s="21">
        <f t="shared" si="19"/>
        <v>3783888.63</v>
      </c>
      <c r="BU26" s="21">
        <f t="shared" si="45"/>
        <v>10700.9</v>
      </c>
      <c r="BV26" s="21">
        <f t="shared" si="45"/>
        <v>0</v>
      </c>
      <c r="BW26" s="21">
        <f t="shared" si="45"/>
        <v>0</v>
      </c>
      <c r="BX26" s="21">
        <f t="shared" si="45"/>
        <v>140397</v>
      </c>
      <c r="BY26" s="21">
        <f t="shared" si="45"/>
        <v>151097.9</v>
      </c>
      <c r="BZ26" s="21">
        <f t="shared" si="45"/>
        <v>117077.19</v>
      </c>
      <c r="CA26" s="21">
        <f t="shared" si="45"/>
        <v>334011.27</v>
      </c>
      <c r="CB26" s="21">
        <f t="shared" si="45"/>
        <v>0</v>
      </c>
      <c r="CC26" s="21">
        <f t="shared" si="45"/>
        <v>0</v>
      </c>
      <c r="CD26" s="21">
        <f>SUM(CD23:CD25)</f>
        <v>451088.46</v>
      </c>
      <c r="CE26" s="21">
        <f t="shared" ref="CE26:CG26" si="46">SUM(CE23:CE25)</f>
        <v>788.22</v>
      </c>
      <c r="CF26" s="21">
        <f t="shared" si="46"/>
        <v>2965</v>
      </c>
      <c r="CG26" s="21">
        <f t="shared" si="46"/>
        <v>3753.2200000000003</v>
      </c>
      <c r="CH26" s="21">
        <f t="shared" ref="CH26:CK26" si="47">SUM(CH23:CH25)</f>
        <v>0</v>
      </c>
      <c r="CI26" s="21">
        <f t="shared" si="47"/>
        <v>0</v>
      </c>
      <c r="CJ26" s="21">
        <f t="shared" si="47"/>
        <v>0</v>
      </c>
      <c r="CK26" s="21">
        <f t="shared" si="47"/>
        <v>1021654.73</v>
      </c>
      <c r="CL26" s="21">
        <f>SUM(CL23:CL25)</f>
        <v>32092956.020000003</v>
      </c>
    </row>
    <row r="27" spans="1:94" s="37" customFormat="1" ht="18" x14ac:dyDescent="0.25">
      <c r="A27" s="17" t="s">
        <v>46</v>
      </c>
      <c r="B27" s="21">
        <f t="shared" ref="B27:L27" si="48">B26+B22</f>
        <v>38142777.060000002</v>
      </c>
      <c r="C27" s="21">
        <f t="shared" si="48"/>
        <v>0</v>
      </c>
      <c r="D27" s="21">
        <f t="shared" si="48"/>
        <v>0</v>
      </c>
      <c r="E27" s="21">
        <f t="shared" si="48"/>
        <v>0</v>
      </c>
      <c r="F27" s="21">
        <f t="shared" si="48"/>
        <v>0</v>
      </c>
      <c r="G27" s="21">
        <f t="shared" si="48"/>
        <v>0</v>
      </c>
      <c r="H27" s="21">
        <f t="shared" si="48"/>
        <v>0</v>
      </c>
      <c r="I27" s="21">
        <f t="shared" si="48"/>
        <v>0</v>
      </c>
      <c r="J27" s="21">
        <f t="shared" si="48"/>
        <v>0</v>
      </c>
      <c r="K27" s="21">
        <f t="shared" si="48"/>
        <v>0</v>
      </c>
      <c r="L27" s="21">
        <f t="shared" si="48"/>
        <v>0</v>
      </c>
      <c r="M27" s="21">
        <f>M22+M26</f>
        <v>2108310.9500000002</v>
      </c>
      <c r="N27" s="21">
        <f t="shared" ref="N27:V27" si="49">N26+N22</f>
        <v>3893175.37</v>
      </c>
      <c r="O27" s="21">
        <f t="shared" si="49"/>
        <v>0</v>
      </c>
      <c r="P27" s="21">
        <f t="shared" si="49"/>
        <v>0</v>
      </c>
      <c r="Q27" s="21">
        <f t="shared" si="49"/>
        <v>0</v>
      </c>
      <c r="R27" s="21">
        <f t="shared" si="49"/>
        <v>0</v>
      </c>
      <c r="S27" s="21">
        <f t="shared" si="49"/>
        <v>0</v>
      </c>
      <c r="T27" s="21">
        <f t="shared" si="49"/>
        <v>0</v>
      </c>
      <c r="U27" s="21">
        <f t="shared" si="49"/>
        <v>0</v>
      </c>
      <c r="V27" s="21">
        <f t="shared" si="49"/>
        <v>0</v>
      </c>
      <c r="W27" s="21">
        <f>W26+W22</f>
        <v>44144263.379999995</v>
      </c>
      <c r="X27" s="21">
        <f t="shared" ref="X27:AG27" si="50">X26+X22</f>
        <v>1814542.2999999998</v>
      </c>
      <c r="Y27" s="21">
        <f t="shared" si="50"/>
        <v>0</v>
      </c>
      <c r="Z27" s="21">
        <f t="shared" si="50"/>
        <v>0</v>
      </c>
      <c r="AA27" s="21">
        <f t="shared" si="50"/>
        <v>703539.44</v>
      </c>
      <c r="AB27" s="21">
        <f t="shared" si="50"/>
        <v>1412202.4700000002</v>
      </c>
      <c r="AC27" s="21">
        <f t="shared" si="50"/>
        <v>0</v>
      </c>
      <c r="AD27" s="21">
        <f t="shared" si="50"/>
        <v>0</v>
      </c>
      <c r="AE27" s="21">
        <f t="shared" si="50"/>
        <v>0</v>
      </c>
      <c r="AF27" s="21">
        <f t="shared" si="50"/>
        <v>0</v>
      </c>
      <c r="AG27" s="21">
        <f t="shared" si="50"/>
        <v>0</v>
      </c>
      <c r="AH27" s="21">
        <f>AH26+AH22</f>
        <v>3930284.21</v>
      </c>
      <c r="AI27" s="21">
        <f t="shared" ref="AI27:BX27" si="51">AI26+AI22</f>
        <v>3964454.36</v>
      </c>
      <c r="AJ27" s="21">
        <f t="shared" si="51"/>
        <v>697538.39</v>
      </c>
      <c r="AK27" s="21">
        <f t="shared" si="51"/>
        <v>503286.44</v>
      </c>
      <c r="AL27" s="21">
        <f t="shared" si="51"/>
        <v>1241504.27</v>
      </c>
      <c r="AM27" s="21">
        <f t="shared" si="51"/>
        <v>907412.7</v>
      </c>
      <c r="AN27" s="21">
        <f t="shared" si="51"/>
        <v>0</v>
      </c>
      <c r="AO27" s="21">
        <f t="shared" si="12"/>
        <v>2148916.9699999997</v>
      </c>
      <c r="AP27" s="21">
        <f t="shared" si="13"/>
        <v>7314196.1600000001</v>
      </c>
      <c r="AQ27" s="21">
        <f>AQ22+AQ26</f>
        <v>0</v>
      </c>
      <c r="AR27" s="21">
        <f>AR22+AR26</f>
        <v>0</v>
      </c>
      <c r="AS27" s="21">
        <f t="shared" si="51"/>
        <v>123443.20999999999</v>
      </c>
      <c r="AT27" s="21">
        <f t="shared" si="51"/>
        <v>0</v>
      </c>
      <c r="AU27" s="21">
        <f t="shared" si="51"/>
        <v>0</v>
      </c>
      <c r="AV27" s="21">
        <f t="shared" si="51"/>
        <v>0</v>
      </c>
      <c r="AW27" s="21">
        <f t="shared" si="51"/>
        <v>0</v>
      </c>
      <c r="AX27" s="21">
        <f t="shared" si="51"/>
        <v>0</v>
      </c>
      <c r="AY27" s="21">
        <f t="shared" si="51"/>
        <v>0</v>
      </c>
      <c r="AZ27" s="21">
        <f t="shared" si="51"/>
        <v>0</v>
      </c>
      <c r="BA27" s="21">
        <f t="shared" si="51"/>
        <v>0</v>
      </c>
      <c r="BB27" s="21">
        <f>BB22+BB26</f>
        <v>123443.20999999999</v>
      </c>
      <c r="BC27" s="21">
        <f t="shared" si="51"/>
        <v>6019029.5099999998</v>
      </c>
      <c r="BD27" s="21">
        <f t="shared" si="51"/>
        <v>0</v>
      </c>
      <c r="BE27" s="21">
        <f t="shared" si="51"/>
        <v>0</v>
      </c>
      <c r="BF27" s="21">
        <f>BF26+BF22</f>
        <v>0</v>
      </c>
      <c r="BG27" s="21">
        <f>BG26+BG22</f>
        <v>0</v>
      </c>
      <c r="BH27" s="21">
        <f t="shared" si="51"/>
        <v>0</v>
      </c>
      <c r="BI27" s="21">
        <f t="shared" si="51"/>
        <v>0</v>
      </c>
      <c r="BJ27" s="21">
        <f t="shared" si="51"/>
        <v>0</v>
      </c>
      <c r="BK27" s="21">
        <f t="shared" si="51"/>
        <v>0</v>
      </c>
      <c r="BL27" s="21">
        <f t="shared" si="51"/>
        <v>0</v>
      </c>
      <c r="BM27" s="21">
        <f t="shared" si="51"/>
        <v>0</v>
      </c>
      <c r="BN27" s="21">
        <f>BN26+BN22</f>
        <v>1173241.3699999999</v>
      </c>
      <c r="BO27" s="21">
        <f t="shared" si="51"/>
        <v>1044364.11</v>
      </c>
      <c r="BP27" s="21">
        <f t="shared" si="51"/>
        <v>0</v>
      </c>
      <c r="BQ27" s="21">
        <f t="shared" si="51"/>
        <v>0</v>
      </c>
      <c r="BR27" s="21">
        <f t="shared" si="51"/>
        <v>0</v>
      </c>
      <c r="BS27" s="21">
        <f t="shared" si="51"/>
        <v>0</v>
      </c>
      <c r="BT27" s="21">
        <f t="shared" si="19"/>
        <v>8236634.9900000002</v>
      </c>
      <c r="BU27" s="21">
        <f t="shared" si="51"/>
        <v>22267.760000000002</v>
      </c>
      <c r="BV27" s="21">
        <f t="shared" si="51"/>
        <v>0</v>
      </c>
      <c r="BW27" s="21">
        <f t="shared" si="51"/>
        <v>0</v>
      </c>
      <c r="BX27" s="21">
        <f t="shared" si="51"/>
        <v>271293.31</v>
      </c>
      <c r="BY27" s="21">
        <f>BY26+BY22</f>
        <v>293561.06999999995</v>
      </c>
      <c r="BZ27" s="21">
        <f t="shared" ref="BZ27:CG27" si="52">BZ26+BZ22</f>
        <v>242619.30000000002</v>
      </c>
      <c r="CA27" s="21">
        <f t="shared" si="52"/>
        <v>662719.61</v>
      </c>
      <c r="CB27" s="21">
        <f t="shared" si="52"/>
        <v>0</v>
      </c>
      <c r="CC27" s="21">
        <f t="shared" si="52"/>
        <v>0</v>
      </c>
      <c r="CD27" s="21">
        <f t="shared" si="52"/>
        <v>905338.91</v>
      </c>
      <c r="CE27" s="21">
        <f t="shared" si="52"/>
        <v>1576.44</v>
      </c>
      <c r="CF27" s="21">
        <f t="shared" si="52"/>
        <v>2965</v>
      </c>
      <c r="CG27" s="21">
        <f t="shared" si="52"/>
        <v>4541.4400000000005</v>
      </c>
      <c r="CH27" s="21">
        <f t="shared" ref="CH27:CK27" si="53">CH22+CH26</f>
        <v>0</v>
      </c>
      <c r="CI27" s="21">
        <f t="shared" si="53"/>
        <v>0</v>
      </c>
      <c r="CJ27" s="21">
        <f t="shared" si="53"/>
        <v>0</v>
      </c>
      <c r="CK27" s="21">
        <f t="shared" si="53"/>
        <v>2148916.9699999997</v>
      </c>
      <c r="CL27" s="21">
        <f>CL22+CL26</f>
        <v>64952263.370000012</v>
      </c>
    </row>
    <row r="28" spans="1:94" s="37" customFormat="1" ht="24" customHeight="1" x14ac:dyDescent="0.25">
      <c r="A28" s="17" t="s">
        <v>47</v>
      </c>
      <c r="B28" s="21">
        <f t="shared" ref="B28:L28" si="54">B18+B27</f>
        <v>79196977.629999995</v>
      </c>
      <c r="C28" s="21">
        <f t="shared" si="54"/>
        <v>0</v>
      </c>
      <c r="D28" s="21">
        <f t="shared" si="54"/>
        <v>0</v>
      </c>
      <c r="E28" s="21">
        <f t="shared" si="54"/>
        <v>0</v>
      </c>
      <c r="F28" s="21">
        <f t="shared" si="54"/>
        <v>0</v>
      </c>
      <c r="G28" s="21">
        <f t="shared" si="54"/>
        <v>0</v>
      </c>
      <c r="H28" s="21">
        <f t="shared" si="54"/>
        <v>0</v>
      </c>
      <c r="I28" s="21">
        <f t="shared" si="54"/>
        <v>0</v>
      </c>
      <c r="J28" s="21">
        <f t="shared" si="54"/>
        <v>0</v>
      </c>
      <c r="K28" s="21">
        <f t="shared" si="54"/>
        <v>0</v>
      </c>
      <c r="L28" s="21">
        <f t="shared" si="54"/>
        <v>0</v>
      </c>
      <c r="M28" s="21">
        <f t="shared" ref="M28:V28" si="55">M18+M27</f>
        <v>4456732.2300000004</v>
      </c>
      <c r="N28" s="21">
        <f t="shared" si="55"/>
        <v>7544530.0499999998</v>
      </c>
      <c r="O28" s="21">
        <f t="shared" si="55"/>
        <v>0</v>
      </c>
      <c r="P28" s="21">
        <f t="shared" si="55"/>
        <v>0</v>
      </c>
      <c r="Q28" s="21">
        <f t="shared" si="55"/>
        <v>0</v>
      </c>
      <c r="R28" s="21">
        <f t="shared" si="55"/>
        <v>0</v>
      </c>
      <c r="S28" s="21">
        <f t="shared" si="55"/>
        <v>0</v>
      </c>
      <c r="T28" s="21">
        <f t="shared" si="55"/>
        <v>0</v>
      </c>
      <c r="U28" s="21">
        <f t="shared" si="55"/>
        <v>0</v>
      </c>
      <c r="V28" s="21">
        <f t="shared" si="55"/>
        <v>0</v>
      </c>
      <c r="W28" s="21">
        <f>W27+W18</f>
        <v>91198239.909999996</v>
      </c>
      <c r="X28" s="21">
        <f t="shared" ref="X28:AG28" si="56">X27+X18</f>
        <v>4216556.3</v>
      </c>
      <c r="Y28" s="21">
        <f t="shared" si="56"/>
        <v>0</v>
      </c>
      <c r="Z28" s="21">
        <f t="shared" si="56"/>
        <v>0</v>
      </c>
      <c r="AA28" s="21">
        <f t="shared" si="56"/>
        <v>1517339.2399999998</v>
      </c>
      <c r="AB28" s="21">
        <f t="shared" si="56"/>
        <v>3055449.49</v>
      </c>
      <c r="AC28" s="21">
        <f t="shared" si="56"/>
        <v>0</v>
      </c>
      <c r="AD28" s="21">
        <f t="shared" si="56"/>
        <v>0</v>
      </c>
      <c r="AE28" s="21">
        <f t="shared" si="56"/>
        <v>0</v>
      </c>
      <c r="AF28" s="21">
        <f t="shared" si="56"/>
        <v>0</v>
      </c>
      <c r="AG28" s="21">
        <f t="shared" si="56"/>
        <v>0</v>
      </c>
      <c r="AH28" s="21">
        <f>AH27+AH18</f>
        <v>8789345.0300000012</v>
      </c>
      <c r="AI28" s="21">
        <f t="shared" ref="AI28:AO28" si="57">AI27+AI18</f>
        <v>7641502.3699999992</v>
      </c>
      <c r="AJ28" s="21">
        <f t="shared" si="57"/>
        <v>1359225.12</v>
      </c>
      <c r="AK28" s="21">
        <f t="shared" si="57"/>
        <v>901525.06</v>
      </c>
      <c r="AL28" s="21">
        <f t="shared" si="57"/>
        <v>2247176.2199999997</v>
      </c>
      <c r="AM28" s="21">
        <f t="shared" si="57"/>
        <v>1840293.03</v>
      </c>
      <c r="AN28" s="21">
        <f t="shared" si="57"/>
        <v>0</v>
      </c>
      <c r="AO28" s="21">
        <f t="shared" si="12"/>
        <v>4087469.25</v>
      </c>
      <c r="AP28" s="21">
        <f t="shared" si="13"/>
        <v>13989721.799999999</v>
      </c>
      <c r="AQ28" s="21">
        <f t="shared" ref="AQ28:BA28" si="58">AQ18+AQ22+AQ26</f>
        <v>0</v>
      </c>
      <c r="AR28" s="21">
        <f t="shared" si="58"/>
        <v>0</v>
      </c>
      <c r="AS28" s="21">
        <f t="shared" si="58"/>
        <v>328763.53999999992</v>
      </c>
      <c r="AT28" s="21">
        <f t="shared" si="58"/>
        <v>0</v>
      </c>
      <c r="AU28" s="21">
        <f t="shared" si="58"/>
        <v>0</v>
      </c>
      <c r="AV28" s="21">
        <f t="shared" si="58"/>
        <v>0</v>
      </c>
      <c r="AW28" s="21">
        <f t="shared" si="58"/>
        <v>0</v>
      </c>
      <c r="AX28" s="21">
        <f t="shared" si="58"/>
        <v>0</v>
      </c>
      <c r="AY28" s="21">
        <f t="shared" si="58"/>
        <v>0</v>
      </c>
      <c r="AZ28" s="21">
        <f t="shared" si="58"/>
        <v>0</v>
      </c>
      <c r="BA28" s="21">
        <f t="shared" si="58"/>
        <v>0</v>
      </c>
      <c r="BB28" s="21">
        <f>BB18+BB27</f>
        <v>328763.53999999998</v>
      </c>
      <c r="BC28" s="21">
        <f t="shared" ref="BC28:CG28" si="59">BC27+BC18</f>
        <v>10862948.32</v>
      </c>
      <c r="BD28" s="21">
        <f t="shared" si="59"/>
        <v>0</v>
      </c>
      <c r="BE28" s="21">
        <f t="shared" si="59"/>
        <v>0</v>
      </c>
      <c r="BF28" s="21">
        <f>BF27+BF18</f>
        <v>0</v>
      </c>
      <c r="BG28" s="21">
        <f>BG27+BG18</f>
        <v>0</v>
      </c>
      <c r="BH28" s="21">
        <f t="shared" si="59"/>
        <v>0</v>
      </c>
      <c r="BI28" s="21">
        <f t="shared" si="59"/>
        <v>0</v>
      </c>
      <c r="BJ28" s="21">
        <f t="shared" si="59"/>
        <v>0</v>
      </c>
      <c r="BK28" s="21">
        <f t="shared" si="59"/>
        <v>0</v>
      </c>
      <c r="BL28" s="21">
        <f t="shared" si="59"/>
        <v>0</v>
      </c>
      <c r="BM28" s="21">
        <f t="shared" si="59"/>
        <v>0</v>
      </c>
      <c r="BN28" s="21">
        <f>BN27+BN18</f>
        <v>2359441.3099999996</v>
      </c>
      <c r="BO28" s="21">
        <f t="shared" si="59"/>
        <v>1789326.51</v>
      </c>
      <c r="BP28" s="21">
        <f t="shared" si="59"/>
        <v>0</v>
      </c>
      <c r="BQ28" s="21">
        <f t="shared" si="59"/>
        <v>0</v>
      </c>
      <c r="BR28" s="21">
        <f t="shared" si="59"/>
        <v>0</v>
      </c>
      <c r="BS28" s="21">
        <f t="shared" si="59"/>
        <v>0</v>
      </c>
      <c r="BT28" s="21">
        <f>BT18+BT27</f>
        <v>15011716.140000001</v>
      </c>
      <c r="BU28" s="21">
        <f t="shared" si="59"/>
        <v>51773.380000000005</v>
      </c>
      <c r="BV28" s="21">
        <f t="shared" si="59"/>
        <v>0</v>
      </c>
      <c r="BW28" s="21">
        <f t="shared" si="59"/>
        <v>0</v>
      </c>
      <c r="BX28" s="21">
        <f t="shared" si="59"/>
        <v>568678.05000000005</v>
      </c>
      <c r="BY28" s="21">
        <f t="shared" si="59"/>
        <v>620451.42999999993</v>
      </c>
      <c r="BZ28" s="21">
        <f t="shared" si="59"/>
        <v>613618.36</v>
      </c>
      <c r="CA28" s="21">
        <f t="shared" si="59"/>
        <v>1192069.7000000002</v>
      </c>
      <c r="CB28" s="21">
        <f t="shared" si="59"/>
        <v>0</v>
      </c>
      <c r="CC28" s="21">
        <f t="shared" si="59"/>
        <v>0</v>
      </c>
      <c r="CD28" s="21">
        <f t="shared" si="59"/>
        <v>1805688.06</v>
      </c>
      <c r="CE28" s="21">
        <f t="shared" si="59"/>
        <v>1576.44</v>
      </c>
      <c r="CF28" s="21">
        <f t="shared" si="59"/>
        <v>2965</v>
      </c>
      <c r="CG28" s="21">
        <f t="shared" si="59"/>
        <v>4541.4400000000005</v>
      </c>
      <c r="CH28" s="21">
        <f t="shared" ref="CH28:CL28" si="60">CH27+CH18</f>
        <v>0</v>
      </c>
      <c r="CI28" s="21">
        <f t="shared" si="60"/>
        <v>0</v>
      </c>
      <c r="CJ28" s="21">
        <f t="shared" si="60"/>
        <v>0</v>
      </c>
      <c r="CK28" s="21">
        <f t="shared" si="60"/>
        <v>3796346.8699999996</v>
      </c>
      <c r="CL28" s="21">
        <f t="shared" si="60"/>
        <v>131748467.35000002</v>
      </c>
    </row>
    <row r="29" spans="1:94" s="37" customFormat="1" ht="0.75" customHeight="1" x14ac:dyDescent="0.25">
      <c r="A29" s="17" t="s">
        <v>47</v>
      </c>
      <c r="B29" s="21">
        <v>79452752.069999993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4456732.2300000004</v>
      </c>
      <c r="N29" s="21">
        <v>7544530.0499999998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91454014.349999994</v>
      </c>
      <c r="X29" s="21">
        <v>4216556.3</v>
      </c>
      <c r="Y29" s="21">
        <v>0</v>
      </c>
      <c r="Z29" s="21">
        <v>0</v>
      </c>
      <c r="AA29" s="21">
        <v>1517339.2399999998</v>
      </c>
      <c r="AB29" s="21">
        <v>3055449.49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8789345.0300000012</v>
      </c>
      <c r="AI29" s="21">
        <v>7641502.3699999992</v>
      </c>
      <c r="AJ29" s="21">
        <v>1359225.12</v>
      </c>
      <c r="AK29" s="21">
        <v>901525.06</v>
      </c>
      <c r="AL29" s="21">
        <v>2247552.8200000003</v>
      </c>
      <c r="AM29" s="21">
        <v>1840293.03</v>
      </c>
      <c r="AN29" s="21">
        <v>0</v>
      </c>
      <c r="AO29" s="21">
        <v>0</v>
      </c>
      <c r="AP29" s="21">
        <f t="shared" si="13"/>
        <v>9902252.5499999989</v>
      </c>
      <c r="AQ29" s="21">
        <v>0</v>
      </c>
      <c r="AR29" s="21">
        <v>0</v>
      </c>
      <c r="AS29" s="21">
        <v>328763.53999999992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328763.53999999998</v>
      </c>
      <c r="BC29" s="21">
        <v>10862948.32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2359441.3099999996</v>
      </c>
      <c r="BO29" s="21">
        <v>1789326.51</v>
      </c>
      <c r="BP29" s="21">
        <v>0</v>
      </c>
      <c r="BQ29" s="21">
        <v>0</v>
      </c>
      <c r="BR29" s="21">
        <v>0</v>
      </c>
      <c r="BS29" s="21">
        <v>0</v>
      </c>
      <c r="BT29" s="21">
        <v>15011716.140000001</v>
      </c>
      <c r="BU29" s="21">
        <v>51773.380000000005</v>
      </c>
      <c r="BV29" s="21">
        <v>0</v>
      </c>
      <c r="BW29" s="21">
        <v>0</v>
      </c>
      <c r="BX29" s="21">
        <v>568678.05000000005</v>
      </c>
      <c r="BY29" s="21">
        <v>620451.42999999993</v>
      </c>
      <c r="BZ29" s="21">
        <v>613618.36</v>
      </c>
      <c r="CA29" s="21">
        <v>1192069.7000000002</v>
      </c>
      <c r="CB29" s="21">
        <v>0</v>
      </c>
      <c r="CC29" s="21">
        <v>0</v>
      </c>
      <c r="CD29" s="21">
        <v>1805688.06</v>
      </c>
      <c r="CE29" s="21">
        <v>1576.44</v>
      </c>
      <c r="CF29" s="21">
        <v>2965</v>
      </c>
      <c r="CG29" s="21">
        <v>4541.4400000000005</v>
      </c>
      <c r="CH29" s="21">
        <v>0</v>
      </c>
      <c r="CI29" s="21">
        <v>0</v>
      </c>
      <c r="CJ29" s="21">
        <v>0</v>
      </c>
      <c r="CK29" s="21">
        <v>0</v>
      </c>
      <c r="CL29" s="21">
        <v>132004618.39</v>
      </c>
    </row>
    <row r="30" spans="1:94" x14ac:dyDescent="0.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</row>
    <row r="31" spans="1:94" x14ac:dyDescent="0.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</row>
    <row r="32" spans="1:94" x14ac:dyDescent="0.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</row>
    <row r="33" spans="2:91" x14ac:dyDescent="0.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</row>
  </sheetData>
  <mergeCells count="45">
    <mergeCell ref="B5:V5"/>
    <mergeCell ref="X5:AG5"/>
    <mergeCell ref="AI5:AO5"/>
    <mergeCell ref="C6:D6"/>
    <mergeCell ref="E6:F6"/>
    <mergeCell ref="G6:H6"/>
    <mergeCell ref="BZ5:CC5"/>
    <mergeCell ref="CE5:CF5"/>
    <mergeCell ref="CH5:CK5"/>
    <mergeCell ref="CB6:CC6"/>
    <mergeCell ref="AS5:BA5"/>
    <mergeCell ref="BC5:BS5"/>
    <mergeCell ref="BU5:BX5"/>
    <mergeCell ref="AZ6:BA6"/>
    <mergeCell ref="BD6:BE6"/>
    <mergeCell ref="BF6:BG6"/>
    <mergeCell ref="S6:T6"/>
    <mergeCell ref="U6:V6"/>
    <mergeCell ref="Y6:Z6"/>
    <mergeCell ref="I6:J6"/>
    <mergeCell ref="K6:L6"/>
    <mergeCell ref="O6:P6"/>
    <mergeCell ref="Q6:R6"/>
    <mergeCell ref="AN6:AO6"/>
    <mergeCell ref="AQ6:AR6"/>
    <mergeCell ref="AV6:AW6"/>
    <mergeCell ref="AX6:AY6"/>
    <mergeCell ref="AC6:AD6"/>
    <mergeCell ref="AE6:AG6"/>
    <mergeCell ref="CJ6:CK6"/>
    <mergeCell ref="W5:W6"/>
    <mergeCell ref="AH5:AH6"/>
    <mergeCell ref="AP5:AP6"/>
    <mergeCell ref="BB5:BB6"/>
    <mergeCell ref="BT5:BT6"/>
    <mergeCell ref="BY5:BY6"/>
    <mergeCell ref="CD5:CD6"/>
    <mergeCell ref="CG5:CG6"/>
    <mergeCell ref="CH6:CI6"/>
    <mergeCell ref="BR6:BS6"/>
    <mergeCell ref="BV6:BW6"/>
    <mergeCell ref="BH6:BI6"/>
    <mergeCell ref="BJ6:BK6"/>
    <mergeCell ref="BL6:BM6"/>
    <mergeCell ref="BP6:BQ6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Foaie1</vt:lpstr>
      <vt:lpstr>Foaie1!Zona_de_imprimat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 nagy</dc:creator>
  <cp:lastModifiedBy>flo nagy</cp:lastModifiedBy>
  <dcterms:created xsi:type="dcterms:W3CDTF">2024-01-17T09:29:28Z</dcterms:created>
  <dcterms:modified xsi:type="dcterms:W3CDTF">2024-01-17T10:04:30Z</dcterms:modified>
</cp:coreProperties>
</file>